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bava-VBrlecic\Documents\2020. GODINA\ZAJEDNIČKA NABAVA\TELEFONIJA\za objavu\"/>
    </mc:Choice>
  </mc:AlternateContent>
  <xr:revisionPtr revIDLastSave="0" documentId="13_ncr:1_{E25C9660-41C0-4C83-B656-E62F1745F87C}" xr6:coauthVersionLast="45" xr6:coauthVersionMax="45" xr10:uidLastSave="{00000000-0000-0000-0000-000000000000}"/>
  <bookViews>
    <workbookView xWindow="-120" yWindow="-120" windowWidth="29040" windowHeight="15840" firstSheet="1" activeTab="5" xr2:uid="{00000000-000D-0000-FFFF-FFFF00000000}"/>
  </bookViews>
  <sheets>
    <sheet name="troškovnik" sheetId="1" state="hidden" r:id="rId1"/>
    <sheet name="KOMUNALAC fiksna" sheetId="5" r:id="rId2"/>
    <sheet name="VODNE fiksna" sheetId="6" r:id="rId3"/>
    <sheet name="UKUPNO fiksna" sheetId="7" r:id="rId4"/>
    <sheet name="KOMUNALAC mobilna" sheetId="8" r:id="rId5"/>
    <sheet name="VODNE mobilna" sheetId="10" r:id="rId6"/>
    <sheet name="UKUPNO SVE" sheetId="9" r:id="rId7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4" i="10" l="1"/>
  <c r="B74" i="10"/>
  <c r="D73" i="10"/>
  <c r="C73" i="10"/>
  <c r="B73" i="10"/>
  <c r="E79" i="8"/>
  <c r="E115" i="8"/>
  <c r="D115" i="8"/>
  <c r="C115" i="8"/>
  <c r="B115" i="8"/>
  <c r="B100" i="8"/>
  <c r="B116" i="8" l="1"/>
  <c r="C102" i="8" s="1"/>
  <c r="B61" i="10"/>
  <c r="B60" i="10"/>
  <c r="C58" i="10"/>
  <c r="C59" i="10"/>
  <c r="B59" i="10"/>
  <c r="E16" i="10"/>
  <c r="B58" i="10"/>
  <c r="C99" i="8"/>
  <c r="B99" i="8"/>
  <c r="B102" i="8" l="1"/>
  <c r="B117" i="8" l="1"/>
  <c r="B118" i="8" s="1"/>
  <c r="B75" i="10"/>
  <c r="B76" i="10" s="1"/>
  <c r="C63" i="10"/>
  <c r="B62" i="10"/>
  <c r="C62" i="10" s="1"/>
  <c r="E33" i="10"/>
  <c r="E28" i="10"/>
  <c r="C61" i="10"/>
  <c r="E5" i="10"/>
  <c r="C60" i="10" s="1"/>
  <c r="B64" i="10" l="1"/>
  <c r="C64" i="10"/>
  <c r="B101" i="8"/>
  <c r="C101" i="8" s="1"/>
  <c r="E75" i="8"/>
  <c r="E73" i="8"/>
  <c r="C100" i="8" s="1"/>
  <c r="E68" i="8"/>
  <c r="B98" i="8" s="1"/>
  <c r="C98" i="8" s="1"/>
  <c r="E61" i="8"/>
  <c r="B97" i="8" s="1"/>
  <c r="C97" i="8" s="1"/>
  <c r="E49" i="8"/>
  <c r="B96" i="8" s="1"/>
  <c r="C96" i="8" s="1"/>
  <c r="E38" i="8"/>
  <c r="B95" i="8" s="1"/>
  <c r="C95" i="8" s="1"/>
  <c r="E24" i="8"/>
  <c r="B94" i="8" s="1"/>
  <c r="C94" i="8" s="1"/>
  <c r="E5" i="8"/>
  <c r="B93" i="8" s="1"/>
  <c r="C65" i="10" l="1"/>
  <c r="C66" i="10" s="1"/>
  <c r="B65" i="10"/>
  <c r="B66" i="10" s="1"/>
  <c r="B103" i="8"/>
  <c r="C93" i="8"/>
  <c r="C103" i="8" s="1"/>
  <c r="C6" i="9" s="1"/>
  <c r="C7" i="9" s="1"/>
  <c r="G6" i="9" l="1"/>
  <c r="E6" i="9"/>
  <c r="C104" i="8"/>
  <c r="C105" i="8" s="1"/>
  <c r="B104" i="8"/>
  <c r="B105" i="8" s="1"/>
  <c r="F30" i="6" l="1"/>
  <c r="F18" i="6" l="1"/>
  <c r="F20" i="6"/>
  <c r="F22" i="6"/>
  <c r="F21" i="6"/>
  <c r="F19" i="6"/>
  <c r="G30" i="6" l="1"/>
  <c r="F29" i="6"/>
  <c r="G29" i="6" s="1"/>
  <c r="G31" i="6" s="1"/>
  <c r="G22" i="6"/>
  <c r="G21" i="6"/>
  <c r="G19" i="6"/>
  <c r="G20" i="6"/>
  <c r="E11" i="6"/>
  <c r="F11" i="6" s="1"/>
  <c r="E10" i="6"/>
  <c r="F10" i="6" s="1"/>
  <c r="E7" i="6"/>
  <c r="F7" i="6" s="1"/>
  <c r="F12" i="6" l="1"/>
  <c r="G18" i="6"/>
  <c r="G23" i="6" s="1"/>
  <c r="F23" i="6"/>
  <c r="C37" i="6" s="1"/>
  <c r="E12" i="6"/>
  <c r="C36" i="6" s="1"/>
  <c r="E36" i="6" s="1"/>
  <c r="F31" i="6"/>
  <c r="C38" i="6" s="1"/>
  <c r="F25" i="5"/>
  <c r="G37" i="6" l="1"/>
  <c r="E37" i="6"/>
  <c r="G38" i="6"/>
  <c r="E38" i="6"/>
  <c r="C39" i="6"/>
  <c r="E39" i="6" s="1"/>
  <c r="G36" i="6"/>
  <c r="F26" i="5"/>
  <c r="F22" i="5"/>
  <c r="G25" i="5"/>
  <c r="G39" i="6" l="1"/>
  <c r="E12" i="5"/>
  <c r="F12" i="5" s="1"/>
  <c r="F20" i="5"/>
  <c r="F24" i="5"/>
  <c r="F23" i="5"/>
  <c r="F21" i="5" l="1"/>
  <c r="G21" i="5" s="1"/>
  <c r="G22" i="5"/>
  <c r="F27" i="5" l="1"/>
  <c r="G24" i="5"/>
  <c r="E11" i="5"/>
  <c r="F11" i="5" s="1"/>
  <c r="E7" i="5" l="1"/>
  <c r="G20" i="5" l="1"/>
  <c r="F7" i="5"/>
  <c r="F34" i="5"/>
  <c r="G34" i="5" s="1"/>
  <c r="F33" i="5"/>
  <c r="G23" i="5"/>
  <c r="G26" i="5"/>
  <c r="G27" i="5" s="1"/>
  <c r="E10" i="5"/>
  <c r="E13" i="5"/>
  <c r="F13" i="5" s="1"/>
  <c r="F35" i="5" l="1"/>
  <c r="C42" i="5" s="1"/>
  <c r="E14" i="5"/>
  <c r="C40" i="5" s="1"/>
  <c r="G33" i="5"/>
  <c r="C41" i="5"/>
  <c r="E41" i="5" s="1"/>
  <c r="F10" i="5"/>
  <c r="F14" i="5" s="1"/>
  <c r="C5" i="7" l="1"/>
  <c r="E5" i="7" s="1"/>
  <c r="E40" i="5"/>
  <c r="C7" i="7"/>
  <c r="E42" i="5"/>
  <c r="G41" i="5"/>
  <c r="C43" i="5"/>
  <c r="G35" i="5"/>
  <c r="G42" i="5"/>
  <c r="G40" i="5"/>
  <c r="C8" i="7" l="1"/>
  <c r="G7" i="7"/>
  <c r="E7" i="7"/>
  <c r="G5" i="7"/>
  <c r="G6" i="7"/>
  <c r="E43" i="5"/>
  <c r="G43" i="5"/>
  <c r="G8" i="7" l="1"/>
  <c r="C5" i="9"/>
  <c r="E5" i="9" s="1"/>
  <c r="E8" i="7"/>
  <c r="E7" i="9" l="1"/>
  <c r="G5" i="9"/>
  <c r="G7" i="9" s="1"/>
</calcChain>
</file>

<file path=xl/sharedStrings.xml><?xml version="1.0" encoding="utf-8"?>
<sst xmlns="http://schemas.openxmlformats.org/spreadsheetml/2006/main" count="625" uniqueCount="192">
  <si>
    <t>USLUGA</t>
  </si>
  <si>
    <t>a</t>
  </si>
  <si>
    <t>b</t>
  </si>
  <si>
    <t>c</t>
  </si>
  <si>
    <t>e</t>
  </si>
  <si>
    <t>Broj priključka</t>
  </si>
  <si>
    <t>Broj mjeseci</t>
  </si>
  <si>
    <t>d</t>
  </si>
  <si>
    <t>Mjesečna količina</t>
  </si>
  <si>
    <t>Govorni servis-nacionalni promet</t>
  </si>
  <si>
    <t>Pozivi prema fiksnim mrežama</t>
  </si>
  <si>
    <t>Pozivi prema mobilnim mrežama</t>
  </si>
  <si>
    <t>Govorni servis-međunarodni promet</t>
  </si>
  <si>
    <t>Pozivi prema fiksnim međunarodnim mrežama</t>
  </si>
  <si>
    <t>Austrija</t>
  </si>
  <si>
    <t>Njemačka</t>
  </si>
  <si>
    <t>BiH</t>
  </si>
  <si>
    <t>Italija</t>
  </si>
  <si>
    <t>Mađarska</t>
  </si>
  <si>
    <t>Slovenija</t>
  </si>
  <si>
    <t>Srbija</t>
  </si>
  <si>
    <t>Češka</t>
  </si>
  <si>
    <t>Rumunjska</t>
  </si>
  <si>
    <t>Francuska</t>
  </si>
  <si>
    <t>Velika Britanija</t>
  </si>
  <si>
    <t>Nizozemska</t>
  </si>
  <si>
    <t>USA</t>
  </si>
  <si>
    <t>Kina</t>
  </si>
  <si>
    <t>Rusija</t>
  </si>
  <si>
    <t>Pozivi prema mobilnim međunarodnim mrežama</t>
  </si>
  <si>
    <t>Uspostava poziva</t>
  </si>
  <si>
    <t>Uspostave poziva</t>
  </si>
  <si>
    <t>Količina poziva</t>
  </si>
  <si>
    <t>d=a*b*c</t>
  </si>
  <si>
    <t>Rekapitulacija Troškovnika</t>
  </si>
  <si>
    <t>TROŠKOVNIK</t>
  </si>
  <si>
    <t>ZA USLUGU</t>
  </si>
  <si>
    <t>JAVNE NEPOKRETNE KOMUNIKACIJSKE MREŽE</t>
  </si>
  <si>
    <t>2. Mjesečne naknade za govorne usluge</t>
  </si>
  <si>
    <t>Ukupna cijena (s PDV-om)</t>
  </si>
  <si>
    <t>Ukupna cijena (bez PDV-a)</t>
  </si>
  <si>
    <t>Jedinica mjere</t>
  </si>
  <si>
    <t>3. Usluge poziva</t>
  </si>
  <si>
    <t>Jedinična cijena bez PDV-a (kn)</t>
  </si>
  <si>
    <t>Ukupno (bez PDV-a)</t>
  </si>
  <si>
    <t>Ukupno (s PDV-om)</t>
  </si>
  <si>
    <t>Ukupno Usluge poziva:</t>
  </si>
  <si>
    <t>Usluge</t>
  </si>
  <si>
    <t>M.P.</t>
  </si>
  <si>
    <t>__________________________________________</t>
  </si>
  <si>
    <t>Ime i prezime ovlaštene osobe</t>
  </si>
  <si>
    <t>________________________________</t>
  </si>
  <si>
    <t>Potpis ovlaštene osobe</t>
  </si>
  <si>
    <t>Broj priključaka</t>
  </si>
  <si>
    <t>c=a*b</t>
  </si>
  <si>
    <t>1. Priključne pristojbe za govorne i Internet usluge</t>
  </si>
  <si>
    <t>Ukupno Priključne pristojbe za govorne i Internet usluge:</t>
  </si>
  <si>
    <t>komad</t>
  </si>
  <si>
    <t>Ukupno Mjesečne naknade za govorne i Internet usluge:</t>
  </si>
  <si>
    <t>min.</t>
  </si>
  <si>
    <t>Ukupno</t>
  </si>
  <si>
    <t>Mjesečna naknada za paket analogna telefonska linija,  Internet pristup asimetrične brzine 4 Mbit/s s 1GB prometa</t>
  </si>
  <si>
    <t>Mjesečna naknada za paket analogna telefonska linija,  Internet pristup asimetrične brzine 4 Mbit/s s 1 GB prometa</t>
  </si>
  <si>
    <t>Cijena za 12 mjeseci bez PDV-a</t>
  </si>
  <si>
    <t>Cijena za 12 mjeseci s PDV-om</t>
  </si>
  <si>
    <t>Mjesečna naknada za paket IP telefonija (10 VOIP linija) i Internet pristup asimetrične brzine 200 Mbit/s s Flat prometom</t>
  </si>
  <si>
    <t>priključak</t>
  </si>
  <si>
    <t>2. Mjesečne naknade za govorne i Internet usluge</t>
  </si>
  <si>
    <t>Ukupno 1.</t>
  </si>
  <si>
    <t>Ukupno 2.</t>
  </si>
  <si>
    <t>Ukupno 3.</t>
  </si>
  <si>
    <t>2. Mjesečne naknade za govorne  i Internet usluge</t>
  </si>
  <si>
    <t>Pozivi prema nacionalnim fiksnim mrežama</t>
  </si>
  <si>
    <t>Pozivi prema nacionalnim  mobilnim mrežama</t>
  </si>
  <si>
    <t>Ukupno:</t>
  </si>
  <si>
    <t>POTS- Analogni telefonski priključak (43000 BJELOVAR, JOSIPA JELAČIĆA 24 )</t>
  </si>
  <si>
    <t>Paket usluga govor i Internet pristup asimetrične brzine 4 Mbit/s / 512 kbit/s s Flat prometom (43000 BJELOVAR, TRG HRVATSKOG SOKOLA  BB)</t>
  </si>
  <si>
    <t>Paket usluga govor i Internet pristup asimetrične minimalne brzine 4 Mbit/s  s Flat prometom (43000 BJELOVAR, PRESPA 2 A)</t>
  </si>
  <si>
    <t>paket usluga 3 VOIP linije  i Internet pristup asimetrične brzine 10 Mbit/s / 1 Mbit/s s Flat prometom (43000 BJELOVAR, MILANA ŠUFFLAYA 36 A)</t>
  </si>
  <si>
    <t>Paket usluga govor i Internet pristup asimetrične brzine  30 Mbit/s / 5 Mbit/s s Flat prometom (43000 BJELOVAR, FERDE LIVADIĆA 14 A, 43000 BJELOVAR, ŠET. DR. IVŠE LEBOVIĆA 35 A, 43000 BJELOVAR, TOMAŠA G. MASARYKA 4 B, 43000 BJELOVAR, ŠET. DR. IVŠE LEBOVIĆA 35 A)</t>
  </si>
  <si>
    <t>Paket usluga 3 VOIP linije  i Internet pristup asimetrične brzine 10 Mbit/s / 1 Mbit/s s Flat prometom (43000 BJELOVAR, MILANA ŠUFFLAYA 36 A)</t>
  </si>
  <si>
    <t>Priključak na centralu , 10 govornih kanala, PRA sučelje i 100 ddi (43000 BJELOVAR, FERDE LIVADIĆA 14 A)</t>
  </si>
  <si>
    <t>Simetrični pristup internetu brzine 50 Mbit/s, flat promet , statička IP adresa (43000 BJELOVAR, FERDE LIVADIĆA 14 A)</t>
  </si>
  <si>
    <t>TROŠKOVNIK ZA KORISNIKA FIKSNA TELEFONIJA:  KOMUNALAC D.O.O.</t>
  </si>
  <si>
    <t>Rekapitulacija Troškovnika za KOMUNALAC D.O.O.</t>
  </si>
  <si>
    <t>TROŠKOVNIK ZA KORISNIKA FIKSNA TELEFONIJA:  VODNE USLUGE D.O.O.</t>
  </si>
  <si>
    <t>Rekapitulacija Troškovnika za VODNE USLUGE D.O.O.</t>
  </si>
  <si>
    <t>POTS- Analogni telefonski priključak (43000 BJELOVAR, GORNJE PLAVNICE 240 A)</t>
  </si>
  <si>
    <t>Paket usluga govor i Internet pristup asimetrične brzine 4 Mbit/s / 512 kbit/s s Flat prometom (48325 NOVIGRAD PODRAVSKI, DELOVI 12)</t>
  </si>
  <si>
    <t xml:space="preserve">Internet pristup asimetrične minimalne brzine 30 Mbit/s / 5 Mbit/s s Flat prometom (48325 NOVIGRAD PODRAVSKI, JAVOROVAC 10 ) </t>
  </si>
  <si>
    <t>Paket usluga 3 VOIP linije  i Internet pristup asimetrične brzine 10 Mbit/s / 1 Mbit/s s Flat prometom (43000 BJELOVAR, VELIKO KORENOVO 9 A)</t>
  </si>
  <si>
    <t>Paket usluga govor i Internet pristup asimetrične brzine  30 Mbit/s / 5 Mbit/s s Flat prometom (48325 NOVIGRAD PODRAVSKI, JAVOROVAC 10 )</t>
  </si>
  <si>
    <t>Rekapitulacija Troškovnika za KOMUNALAC D.O.O. i VODNE USLUGE D.O.O.</t>
  </si>
  <si>
    <t>Cijena za 24 mjeseca bez PDV-a</t>
  </si>
  <si>
    <t>Cijena za 24 mjeseca s PDV-om</t>
  </si>
  <si>
    <t>PRILOG 4. TROŠKOVNIK - TELEKOMUNIKACIJSKE USLUGE U MOBILNIM MREŽAMA - VPN USLUGA i GSM mobilni aparati i uređaji</t>
  </si>
  <si>
    <t>5=3+4</t>
  </si>
  <si>
    <t>1. KATEGORIJA VPN KORISNIKA - Tražena količina</t>
  </si>
  <si>
    <t>Minimalna tražena količina po 1 priključku</t>
  </si>
  <si>
    <t>Cijena mjesečne naknade 1. Kategorija</t>
  </si>
  <si>
    <t>Ukupno mjesečno (kn)</t>
  </si>
  <si>
    <t>Minute unutar VPN mreže</t>
  </si>
  <si>
    <t>neograničeno</t>
  </si>
  <si>
    <t>Uspostava poziva unutar  VPN- a</t>
  </si>
  <si>
    <t>Minute prema mreži Ponuditelja u RH</t>
  </si>
  <si>
    <t>Minute prema  ostalim mobilnim i fiksnim mrežama u RH</t>
  </si>
  <si>
    <t>Uspostava poziva izvan VPN- a</t>
  </si>
  <si>
    <t>Podatkovni promet u RH</t>
  </si>
  <si>
    <t>30 GB</t>
  </si>
  <si>
    <t>SMS prema svim mrežama u RH</t>
  </si>
  <si>
    <t>SMS prema međunarodnim destinacijama</t>
  </si>
  <si>
    <t>Međunarodni minute- pozivi prema EEA zemljama</t>
  </si>
  <si>
    <t>Uspostava poziva međunarodnim destinacijama</t>
  </si>
  <si>
    <t>Minute u roamingu (dolazne i odlazne) u EEA zemljama</t>
  </si>
  <si>
    <t>Uspostava poziva u roamingu (EEA zemlje)</t>
  </si>
  <si>
    <t>Minute u roamingu (dolazne i odlazne) u ROW zemljama</t>
  </si>
  <si>
    <t xml:space="preserve">Uključena opcija za max. brzinu prijenosa podatka </t>
  </si>
  <si>
    <t>do 262 Mbit/s download i 50 Mbit/s upload</t>
  </si>
  <si>
    <t>Online prostor za pohranu podataka</t>
  </si>
  <si>
    <t>1TB</t>
  </si>
  <si>
    <t>One Office 365 Business Essentials</t>
  </si>
  <si>
    <t>Sigurnosna i antivirus zaštita</t>
  </si>
  <si>
    <t>2. KATEGORIJA VPN KORISNIKA - Tražena količina</t>
  </si>
  <si>
    <t>Cijena mjesečne naknade 2. Kategorija</t>
  </si>
  <si>
    <t>14 GB</t>
  </si>
  <si>
    <t>3. KATEGORIJA VPN KORISNIKA - Tražena količina</t>
  </si>
  <si>
    <t>Cijena mjesečne naknade 3. Kategorija</t>
  </si>
  <si>
    <t>Minute prema ostalim mobilnim i fiksnim mrežama u RH</t>
  </si>
  <si>
    <t>1 GB</t>
  </si>
  <si>
    <t>SMS prema mreži Ponuditelja u RH</t>
  </si>
  <si>
    <t>4. KATEGORIJA VPN KORISNIKA - Tražena količina</t>
  </si>
  <si>
    <t>Cijena mjesečne naknade 4. Kategorija</t>
  </si>
  <si>
    <t>SMS prema ostalim mrežama u RH</t>
  </si>
  <si>
    <t>5. KATEGORIJA VPN KORISNIKA - Tražena količina</t>
  </si>
  <si>
    <t>Cijena mjesečne naknade 5. Kategorija</t>
  </si>
  <si>
    <t>500 MB</t>
  </si>
  <si>
    <t xml:space="preserve">Brzina prijenosa podatka </t>
  </si>
  <si>
    <t>do 21 Mbit/s download i 5 Mbit/s upload</t>
  </si>
  <si>
    <t>6. KATEGORIJA VPN KORISNIKA - Tražena količina</t>
  </si>
  <si>
    <t>Cijena mjesečne naknade 6. Kategorija</t>
  </si>
  <si>
    <t>7. KATEGORIJA VPN KORISNIKA - Tražena količina</t>
  </si>
  <si>
    <t>Cijena mjesečne naknade 7. Kategorija</t>
  </si>
  <si>
    <t>Minute prema  svim mobilnim i fiksnim mrežama u RH</t>
  </si>
  <si>
    <t>3 GB</t>
  </si>
  <si>
    <t>8. KATEGORIJA VPN KORISNIKA - Tražena količina</t>
  </si>
  <si>
    <t>Cijena mjesečne naknade 8. Kategorija</t>
  </si>
  <si>
    <t>Neograničeni podatkovni promet uz spuštanje brzine na 64  kbit/s nakon potrošenih 2 GB u RH</t>
  </si>
  <si>
    <t>2 GB</t>
  </si>
  <si>
    <t>Cijena mjesečne naknade 10. Kategorija</t>
  </si>
  <si>
    <t>Cijena mjesečne naknade 11. ostalo</t>
  </si>
  <si>
    <t>Naknada za pristup mreži</t>
  </si>
  <si>
    <t>Broj aparata</t>
  </si>
  <si>
    <t>Jedinična cijena po aparatu (kn)</t>
  </si>
  <si>
    <t>Ukupna cijena za period od 24 mjeseca (kn)</t>
  </si>
  <si>
    <t>Rekapitulacija</t>
  </si>
  <si>
    <t>mjesečno</t>
  </si>
  <si>
    <t>24 mjeseca</t>
  </si>
  <si>
    <t>Ukupno bez PDVa</t>
  </si>
  <si>
    <t>25% PDV</t>
  </si>
  <si>
    <t>Sveukupno</t>
  </si>
  <si>
    <t>UKUPNO FIKSNA</t>
  </si>
  <si>
    <t>UKUPNO MOBILNA</t>
  </si>
  <si>
    <t>Rekapitulacija Troškovnika za KOMUNALAC D.O.O. i VODNE USLUGE D.O.O. - fiksna i mobilna</t>
  </si>
  <si>
    <t>PDV</t>
  </si>
  <si>
    <t>9. KATEGORIJA - Ostalo</t>
  </si>
  <si>
    <t>10. KATEGORIJA - GSM mobilni aparati i uređaji</t>
  </si>
  <si>
    <t>5. KATEGORIJA - Ostalo</t>
  </si>
  <si>
    <t>6. KATEGORIJA - GSM mobilni aparati i uređaji</t>
  </si>
  <si>
    <t>10 GB</t>
  </si>
  <si>
    <t xml:space="preserve">
</t>
  </si>
  <si>
    <t>Paket usluga govor i Internet pristup asimetrične minimalne brzine 4 Mbit/s  s Flat prometom (43000 BJELOVAR, PRESPA 2 A)*</t>
  </si>
  <si>
    <t>*Jedna linija je postojeća traži se uvođenje dodatnog tel.broja na istoj lokaciji</t>
  </si>
  <si>
    <t>Broj priključaka*</t>
  </si>
  <si>
    <t>*32 postojeća broja + 2 nova</t>
  </si>
  <si>
    <t xml:space="preserve"> Mobilna telefonija-uređaji</t>
  </si>
  <si>
    <t>OPIS UREĐAJA</t>
  </si>
  <si>
    <t>Količina (komada)</t>
  </si>
  <si>
    <t>Cijena uređaja po komadu (kn)</t>
  </si>
  <si>
    <t>PDV (kn)</t>
  </si>
  <si>
    <t>UKUPNO s PDV-om (kn)</t>
  </si>
  <si>
    <t>UKUPNO 2+3+4 (kn)</t>
  </si>
  <si>
    <t>mora zadovoljavati rad u parkirnoj službi ili jednakovrijedan (android)</t>
  </si>
  <si>
    <t>Apple IPHONE 11</t>
  </si>
  <si>
    <t>Huawei Y7 ili jednakovrijedno</t>
  </si>
  <si>
    <t xml:space="preserve">Huawei Y7 </t>
  </si>
  <si>
    <t>Smartphone Samsung A20 ili jednakovrijedno</t>
  </si>
  <si>
    <t>Smartphone Samsung A10 ili jednakovrijedno</t>
  </si>
  <si>
    <t>6. KATEGORIJA - GSM mobilni aparati i uređaji* na kraju lista je tablica sa specif.uređaja</t>
  </si>
  <si>
    <t>10. KATEGORIJA - GSM mobilni aparati i uređaji* na kraju lista je tablica sa specif.uređaja</t>
  </si>
  <si>
    <t>Neograničeni podatkovni promet uz spuštanje brzine na 64  kbit/s nakon potrošenih 10 GB u RH</t>
  </si>
  <si>
    <t>UKUPNO 2+3+4+5 (kn)</t>
  </si>
  <si>
    <t xml:space="preserve">Ukupna cijena po vrsti i količini uređaja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</si>
</sst>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0\ &quot;kn&quot;"/>
  </numFmts>
  <fonts count="23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Tele-GroteskNor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9"/>
      <name val="Verdana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24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4" fontId="2" fillId="0" borderId="0" xfId="0" applyNumberFormat="1" applyFont="1" applyBorder="1"/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2" fillId="0" borderId="1" xfId="0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Border="1"/>
    <xf numFmtId="0" fontId="2" fillId="0" borderId="0" xfId="0" applyFont="1" applyBorder="1" applyAlignment="1"/>
    <xf numFmtId="0" fontId="2" fillId="0" borderId="0" xfId="0" applyFont="1" applyAlignment="1"/>
    <xf numFmtId="4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/>
    <xf numFmtId="4" fontId="2" fillId="3" borderId="4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1" fillId="3" borderId="0" xfId="0" applyFont="1" applyFill="1" applyBorder="1" applyAlignment="1">
      <alignment horizontal="left"/>
    </xf>
    <xf numFmtId="4" fontId="2" fillId="3" borderId="0" xfId="0" applyNumberFormat="1" applyFont="1" applyFill="1" applyBorder="1"/>
    <xf numFmtId="0" fontId="2" fillId="3" borderId="5" xfId="0" applyFont="1" applyFill="1" applyBorder="1" applyAlignment="1">
      <alignment horizontal="left" vertical="top" wrapText="1"/>
    </xf>
    <xf numFmtId="3" fontId="2" fillId="3" borderId="1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0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5" fillId="0" borderId="0" xfId="0" applyFont="1"/>
    <xf numFmtId="0" fontId="8" fillId="4" borderId="5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0" fontId="10" fillId="0" borderId="4" xfId="0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0" fontId="0" fillId="5" borderId="8" xfId="0" applyFill="1" applyBorder="1" applyAlignment="1">
      <alignment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0" borderId="11" xfId="0" applyBorder="1"/>
    <xf numFmtId="165" fontId="0" fillId="0" borderId="1" xfId="0" applyNumberFormat="1" applyBorder="1"/>
    <xf numFmtId="165" fontId="0" fillId="0" borderId="12" xfId="0" applyNumberFormat="1" applyBorder="1"/>
    <xf numFmtId="0" fontId="0" fillId="0" borderId="0" xfId="0" applyAlignment="1"/>
    <xf numFmtId="0" fontId="0" fillId="0" borderId="7" xfId="0" applyBorder="1"/>
    <xf numFmtId="165" fontId="11" fillId="0" borderId="5" xfId="0" applyNumberFormat="1" applyFont="1" applyBorder="1" applyAlignment="1">
      <alignment horizontal="center" vertical="center"/>
    </xf>
    <xf numFmtId="165" fontId="0" fillId="0" borderId="13" xfId="0" applyNumberFormat="1" applyBorder="1"/>
    <xf numFmtId="0" fontId="0" fillId="0" borderId="8" xfId="0" applyFill="1" applyBorder="1"/>
    <xf numFmtId="165" fontId="0" fillId="0" borderId="9" xfId="0" applyNumberFormat="1" applyBorder="1"/>
    <xf numFmtId="165" fontId="0" fillId="0" borderId="10" xfId="0" applyNumberFormat="1" applyBorder="1"/>
    <xf numFmtId="0" fontId="0" fillId="0" borderId="11" xfId="0" applyFill="1" applyBorder="1"/>
    <xf numFmtId="0" fontId="0" fillId="0" borderId="14" xfId="0" applyFill="1" applyBorder="1"/>
    <xf numFmtId="165" fontId="0" fillId="0" borderId="15" xfId="0" applyNumberFormat="1" applyBorder="1"/>
    <xf numFmtId="165" fontId="0" fillId="0" borderId="16" xfId="0" applyNumberFormat="1" applyBorder="1"/>
    <xf numFmtId="165" fontId="0" fillId="0" borderId="0" xfId="0" applyNumberFormat="1"/>
    <xf numFmtId="4" fontId="2" fillId="3" borderId="1" xfId="0" applyNumberFormat="1" applyFont="1" applyFill="1" applyBorder="1" applyAlignment="1"/>
    <xf numFmtId="4" fontId="1" fillId="3" borderId="1" xfId="0" applyNumberFormat="1" applyFont="1" applyFill="1" applyBorder="1" applyAlignment="1"/>
    <xf numFmtId="4" fontId="2" fillId="3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/>
    <xf numFmtId="4" fontId="1" fillId="0" borderId="1" xfId="0" applyNumberFormat="1" applyFont="1" applyBorder="1" applyAlignment="1"/>
    <xf numFmtId="4" fontId="2" fillId="0" borderId="1" xfId="0" applyNumberFormat="1" applyFont="1" applyBorder="1" applyAlignment="1">
      <alignment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13" fillId="0" borderId="0" xfId="0" applyFont="1"/>
    <xf numFmtId="0" fontId="14" fillId="6" borderId="17" xfId="0" applyFont="1" applyFill="1" applyBorder="1" applyAlignment="1">
      <alignment horizontal="center" vertical="center"/>
    </xf>
    <xf numFmtId="0" fontId="14" fillId="6" borderId="17" xfId="0" applyFont="1" applyFill="1" applyBorder="1" applyAlignment="1">
      <alignment horizontal="center" vertical="center" wrapText="1"/>
    </xf>
    <xf numFmtId="0" fontId="15" fillId="6" borderId="17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3" fillId="0" borderId="17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7" fillId="0" borderId="17" xfId="0" applyFont="1" applyBorder="1" applyAlignment="1">
      <alignment vertical="top" wrapText="1"/>
    </xf>
    <xf numFmtId="0" fontId="17" fillId="0" borderId="18" xfId="0" applyFont="1" applyBorder="1" applyAlignment="1">
      <alignment vertical="top" wrapText="1"/>
    </xf>
    <xf numFmtId="0" fontId="13" fillId="0" borderId="17" xfId="0" applyFont="1" applyBorder="1" applyAlignment="1">
      <alignment wrapText="1"/>
    </xf>
    <xf numFmtId="0" fontId="13" fillId="0" borderId="19" xfId="0" applyFont="1" applyBorder="1"/>
    <xf numFmtId="0" fontId="18" fillId="0" borderId="20" xfId="1" applyFont="1" applyBorder="1" applyAlignment="1">
      <alignment wrapText="1"/>
    </xf>
    <xf numFmtId="0" fontId="0" fillId="0" borderId="0" xfId="0" applyAlignment="1">
      <alignment wrapText="1"/>
    </xf>
    <xf numFmtId="0" fontId="18" fillId="0" borderId="21" xfId="1" applyFont="1" applyBorder="1" applyAlignment="1">
      <alignment wrapText="1"/>
    </xf>
    <xf numFmtId="0" fontId="14" fillId="6" borderId="18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0" fillId="0" borderId="2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/>
    <xf numFmtId="0" fontId="0" fillId="0" borderId="17" xfId="0" applyBorder="1" applyAlignment="1">
      <alignment horizontal="center" vertical="center"/>
    </xf>
    <xf numFmtId="0" fontId="21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165" fontId="11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4" fontId="2" fillId="0" borderId="2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4" fontId="2" fillId="3" borderId="2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4" fontId="2" fillId="3" borderId="2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3" borderId="2" xfId="0" applyFont="1" applyFill="1" applyBorder="1" applyAlignment="1">
      <alignment horizontal="right" vertical="center" wrapText="1"/>
    </xf>
    <xf numFmtId="0" fontId="1" fillId="3" borderId="3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right" wrapText="1"/>
    </xf>
    <xf numFmtId="0" fontId="1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1" fillId="0" borderId="4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10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2" fillId="0" borderId="0" xfId="1" applyFont="1" applyAlignment="1">
      <alignment horizontal="left" vertical="center" wrapText="1"/>
    </xf>
    <xf numFmtId="0" fontId="0" fillId="0" borderId="1" xfId="0" applyBorder="1" applyAlignment="1">
      <alignment horizontal="left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165" fontId="0" fillId="0" borderId="17" xfId="0" applyNumberFormat="1" applyBorder="1"/>
    <xf numFmtId="165" fontId="2" fillId="0" borderId="17" xfId="0" applyNumberFormat="1" applyFont="1" applyBorder="1" applyAlignment="1">
      <alignment vertical="top" wrapText="1"/>
    </xf>
    <xf numFmtId="165" fontId="18" fillId="0" borderId="19" xfId="1" applyNumberFormat="1" applyFont="1" applyBorder="1" applyAlignment="1">
      <alignment wrapText="1"/>
    </xf>
    <xf numFmtId="165" fontId="2" fillId="0" borderId="19" xfId="0" applyNumberFormat="1" applyFont="1" applyBorder="1"/>
    <xf numFmtId="165" fontId="2" fillId="0" borderId="17" xfId="0" applyNumberFormat="1" applyFont="1" applyBorder="1"/>
    <xf numFmtId="165" fontId="2" fillId="0" borderId="18" xfId="0" applyNumberFormat="1" applyFont="1" applyBorder="1" applyAlignment="1">
      <alignment vertical="top" wrapText="1"/>
    </xf>
    <xf numFmtId="4" fontId="22" fillId="0" borderId="19" xfId="1" applyNumberFormat="1" applyFont="1" applyBorder="1" applyAlignment="1">
      <alignment wrapText="1"/>
    </xf>
  </cellXfs>
  <cellStyles count="2">
    <cellStyle name="Normal 2" xfId="1" xr:uid="{75322649-F44D-46C4-A46A-A4ED6CE4DE41}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3"/>
  <sheetViews>
    <sheetView topLeftCell="A16" workbookViewId="0">
      <selection activeCell="A23" sqref="A23"/>
    </sheetView>
  </sheetViews>
  <sheetFormatPr defaultRowHeight="12.75"/>
  <cols>
    <col min="1" max="1" width="22" style="2" customWidth="1"/>
    <col min="2" max="2" width="11.42578125" style="2" customWidth="1"/>
    <col min="3" max="3" width="9.5703125" style="2" bestFit="1" customWidth="1"/>
    <col min="4" max="4" width="12" style="2" customWidth="1"/>
    <col min="5" max="5" width="13.28515625" style="2" customWidth="1"/>
    <col min="6" max="6" width="11.5703125" style="2" customWidth="1"/>
    <col min="7" max="7" width="11.140625" style="2" customWidth="1"/>
    <col min="8" max="8" width="14.28515625" style="2" customWidth="1"/>
    <col min="9" max="16384" width="9.140625" style="2"/>
  </cols>
  <sheetData>
    <row r="1" spans="1:14">
      <c r="A1" s="159" t="s">
        <v>35</v>
      </c>
      <c r="B1" s="159"/>
      <c r="C1" s="159"/>
      <c r="D1" s="159"/>
      <c r="E1" s="159"/>
      <c r="F1" s="159"/>
      <c r="G1" s="159"/>
      <c r="H1" s="159"/>
    </row>
    <row r="2" spans="1:14">
      <c r="A2" s="159" t="s">
        <v>36</v>
      </c>
      <c r="B2" s="159"/>
      <c r="C2" s="159"/>
      <c r="D2" s="159"/>
      <c r="E2" s="159"/>
      <c r="F2" s="159"/>
      <c r="G2" s="159"/>
      <c r="H2" s="159"/>
    </row>
    <row r="3" spans="1:14">
      <c r="A3" s="159" t="s">
        <v>37</v>
      </c>
      <c r="B3" s="159"/>
      <c r="C3" s="159"/>
      <c r="D3" s="159"/>
      <c r="E3" s="159"/>
      <c r="F3" s="159"/>
      <c r="G3" s="159"/>
      <c r="H3" s="159"/>
    </row>
    <row r="4" spans="1:14">
      <c r="A4" s="15"/>
      <c r="B4" s="15"/>
      <c r="C4" s="15"/>
      <c r="D4" s="15"/>
      <c r="E4" s="15"/>
      <c r="F4" s="15"/>
      <c r="G4" s="15"/>
      <c r="H4" s="15"/>
    </row>
    <row r="5" spans="1:14">
      <c r="A5" s="1"/>
    </row>
    <row r="6" spans="1:14">
      <c r="A6" s="1" t="s">
        <v>55</v>
      </c>
    </row>
    <row r="8" spans="1:14" ht="38.25" customHeight="1">
      <c r="A8" s="161" t="s">
        <v>0</v>
      </c>
      <c r="B8" s="161" t="s">
        <v>41</v>
      </c>
      <c r="C8" s="16" t="s">
        <v>53</v>
      </c>
      <c r="D8" s="16" t="s">
        <v>43</v>
      </c>
      <c r="E8" s="16" t="s">
        <v>40</v>
      </c>
      <c r="F8" s="16" t="s">
        <v>39</v>
      </c>
      <c r="G8" s="3"/>
    </row>
    <row r="9" spans="1:14">
      <c r="A9" s="161"/>
      <c r="B9" s="161"/>
      <c r="C9" s="17" t="s">
        <v>1</v>
      </c>
      <c r="D9" s="18" t="s">
        <v>2</v>
      </c>
      <c r="E9" s="17" t="s">
        <v>54</v>
      </c>
      <c r="F9" s="17" t="s">
        <v>7</v>
      </c>
    </row>
    <row r="10" spans="1:14" ht="76.5">
      <c r="A10" s="25" t="s">
        <v>65</v>
      </c>
      <c r="B10" s="4" t="s">
        <v>57</v>
      </c>
      <c r="C10" s="17">
        <v>1</v>
      </c>
      <c r="D10" s="29"/>
      <c r="E10" s="10"/>
      <c r="F10" s="10"/>
    </row>
    <row r="11" spans="1:14" ht="76.5">
      <c r="A11" s="25" t="s">
        <v>61</v>
      </c>
      <c r="B11" s="4" t="s">
        <v>57</v>
      </c>
      <c r="C11" s="17">
        <v>27</v>
      </c>
      <c r="D11" s="30"/>
      <c r="E11" s="13"/>
      <c r="F11" s="10"/>
      <c r="N11" s="25"/>
    </row>
    <row r="12" spans="1:14">
      <c r="A12" s="31" t="s">
        <v>56</v>
      </c>
      <c r="B12" s="32"/>
      <c r="C12" s="32"/>
      <c r="D12" s="32"/>
      <c r="E12" s="10"/>
      <c r="F12" s="10"/>
    </row>
    <row r="13" spans="1:14">
      <c r="A13" s="8"/>
      <c r="B13" s="8"/>
      <c r="C13" s="8"/>
      <c r="D13" s="8"/>
      <c r="E13" s="8"/>
      <c r="F13" s="8"/>
      <c r="G13" s="20"/>
      <c r="H13" s="20"/>
    </row>
    <row r="14" spans="1:14">
      <c r="A14" s="8"/>
      <c r="B14" s="8"/>
      <c r="C14" s="8"/>
      <c r="D14" s="8"/>
      <c r="E14" s="8"/>
      <c r="F14" s="8"/>
      <c r="G14" s="20"/>
      <c r="H14" s="20"/>
    </row>
    <row r="15" spans="1:14">
      <c r="A15" s="8"/>
      <c r="B15" s="8"/>
      <c r="C15" s="8"/>
      <c r="D15" s="8"/>
      <c r="E15" s="8"/>
      <c r="F15" s="8"/>
      <c r="G15" s="20"/>
      <c r="H15" s="20"/>
    </row>
    <row r="16" spans="1:14">
      <c r="A16" s="8"/>
      <c r="B16" s="8"/>
      <c r="C16" s="8"/>
      <c r="D16" s="8"/>
      <c r="E16" s="8"/>
      <c r="F16" s="8"/>
      <c r="G16" s="20"/>
      <c r="H16" s="20"/>
    </row>
    <row r="17" spans="1:8">
      <c r="A17" s="8"/>
      <c r="B17" s="8"/>
      <c r="C17" s="8"/>
      <c r="D17" s="8"/>
      <c r="E17" s="8"/>
      <c r="F17" s="8"/>
      <c r="G17" s="20"/>
      <c r="H17" s="20"/>
    </row>
    <row r="19" spans="1:8">
      <c r="A19" s="1" t="s">
        <v>38</v>
      </c>
    </row>
    <row r="21" spans="1:8" ht="38.25">
      <c r="A21" s="161" t="s">
        <v>0</v>
      </c>
      <c r="B21" s="161" t="s">
        <v>41</v>
      </c>
      <c r="C21" s="16" t="s">
        <v>5</v>
      </c>
      <c r="D21" s="16" t="s">
        <v>6</v>
      </c>
      <c r="E21" s="16" t="s">
        <v>43</v>
      </c>
      <c r="F21" s="16" t="s">
        <v>40</v>
      </c>
      <c r="G21" s="16" t="s">
        <v>39</v>
      </c>
    </row>
    <row r="22" spans="1:8">
      <c r="A22" s="161"/>
      <c r="B22" s="161"/>
      <c r="C22" s="17" t="s">
        <v>1</v>
      </c>
      <c r="D22" s="17" t="s">
        <v>2</v>
      </c>
      <c r="E22" s="17" t="s">
        <v>3</v>
      </c>
      <c r="F22" s="17" t="s">
        <v>33</v>
      </c>
      <c r="G22" s="17" t="s">
        <v>4</v>
      </c>
    </row>
    <row r="23" spans="1:8" ht="76.5">
      <c r="A23" s="25" t="s">
        <v>65</v>
      </c>
      <c r="B23" s="4" t="s">
        <v>57</v>
      </c>
      <c r="C23" s="17">
        <v>1</v>
      </c>
      <c r="D23" s="17">
        <v>12</v>
      </c>
      <c r="E23" s="10"/>
      <c r="F23" s="10"/>
      <c r="G23" s="10"/>
    </row>
    <row r="24" spans="1:8" ht="76.5">
      <c r="A24" s="25" t="s">
        <v>62</v>
      </c>
      <c r="B24" s="4" t="s">
        <v>57</v>
      </c>
      <c r="C24" s="17">
        <v>27</v>
      </c>
      <c r="D24" s="17">
        <v>12</v>
      </c>
      <c r="E24" s="10"/>
      <c r="F24" s="13"/>
      <c r="G24" s="10"/>
    </row>
    <row r="25" spans="1:8">
      <c r="A25" s="26" t="s">
        <v>58</v>
      </c>
      <c r="B25" s="27"/>
      <c r="C25" s="27"/>
      <c r="D25" s="27"/>
      <c r="E25" s="27"/>
      <c r="F25" s="7"/>
      <c r="G25" s="7"/>
    </row>
    <row r="26" spans="1:8">
      <c r="A26" s="8"/>
      <c r="B26" s="8"/>
      <c r="C26" s="8"/>
      <c r="D26" s="8"/>
      <c r="E26" s="8"/>
      <c r="F26" s="8"/>
      <c r="G26" s="20"/>
      <c r="H26" s="20"/>
    </row>
    <row r="27" spans="1:8">
      <c r="A27" s="8"/>
      <c r="B27" s="8"/>
      <c r="C27" s="8"/>
      <c r="D27" s="8"/>
      <c r="E27" s="8"/>
      <c r="F27" s="8"/>
      <c r="G27" s="20"/>
      <c r="H27" s="20"/>
    </row>
    <row r="28" spans="1:8">
      <c r="A28" s="8"/>
      <c r="B28" s="8"/>
      <c r="C28" s="8"/>
      <c r="D28" s="8"/>
      <c r="E28" s="8"/>
      <c r="F28" s="8"/>
      <c r="G28" s="20"/>
      <c r="H28" s="20"/>
    </row>
    <row r="29" spans="1:8">
      <c r="A29" s="8"/>
      <c r="B29" s="8"/>
      <c r="C29" s="8"/>
      <c r="D29" s="8"/>
      <c r="E29" s="8"/>
      <c r="F29" s="8"/>
      <c r="G29" s="20"/>
      <c r="H29" s="20"/>
    </row>
    <row r="30" spans="1:8">
      <c r="A30" s="8"/>
      <c r="B30" s="8"/>
      <c r="C30" s="8"/>
      <c r="D30" s="8"/>
      <c r="E30" s="8"/>
      <c r="F30" s="8"/>
      <c r="G30" s="20"/>
      <c r="H30" s="20"/>
    </row>
    <row r="31" spans="1:8">
      <c r="A31" s="8"/>
      <c r="B31" s="8"/>
      <c r="C31" s="8"/>
      <c r="D31" s="8"/>
      <c r="E31" s="8"/>
      <c r="F31" s="8"/>
      <c r="G31" s="20"/>
      <c r="H31" s="20"/>
    </row>
    <row r="32" spans="1:8">
      <c r="A32" s="8"/>
      <c r="B32" s="8"/>
      <c r="C32" s="8"/>
      <c r="D32" s="8"/>
      <c r="E32" s="8"/>
      <c r="F32" s="8"/>
      <c r="G32" s="9"/>
      <c r="H32" s="9"/>
    </row>
    <row r="33" spans="1:7">
      <c r="A33" s="1" t="s">
        <v>42</v>
      </c>
    </row>
    <row r="35" spans="1:7" ht="25.5" customHeight="1">
      <c r="A35" s="161" t="s">
        <v>0</v>
      </c>
      <c r="B35" s="161" t="s">
        <v>41</v>
      </c>
      <c r="C35" s="21" t="s">
        <v>8</v>
      </c>
      <c r="D35" s="21" t="s">
        <v>6</v>
      </c>
      <c r="E35" s="21" t="s">
        <v>43</v>
      </c>
      <c r="F35" s="21" t="s">
        <v>44</v>
      </c>
      <c r="G35" s="21" t="s">
        <v>45</v>
      </c>
    </row>
    <row r="36" spans="1:7">
      <c r="A36" s="161"/>
      <c r="B36" s="161"/>
      <c r="C36" s="17" t="s">
        <v>1</v>
      </c>
      <c r="D36" s="17" t="s">
        <v>2</v>
      </c>
      <c r="E36" s="18" t="s">
        <v>3</v>
      </c>
      <c r="F36" s="17" t="s">
        <v>33</v>
      </c>
      <c r="G36" s="17" t="s">
        <v>4</v>
      </c>
    </row>
    <row r="37" spans="1:7">
      <c r="A37" s="162" t="s">
        <v>9</v>
      </c>
      <c r="B37" s="163"/>
      <c r="C37" s="163"/>
      <c r="D37" s="163"/>
      <c r="E37" s="163"/>
      <c r="F37" s="163"/>
      <c r="G37" s="164"/>
    </row>
    <row r="38" spans="1:7" ht="25.5">
      <c r="A38" s="5" t="s">
        <v>10</v>
      </c>
      <c r="B38" s="18" t="s">
        <v>59</v>
      </c>
      <c r="C38" s="23">
        <v>13000</v>
      </c>
      <c r="D38" s="18">
        <v>12</v>
      </c>
      <c r="E38" s="14"/>
      <c r="F38" s="10"/>
      <c r="G38" s="10"/>
    </row>
    <row r="39" spans="1:7" ht="25.5">
      <c r="A39" s="6" t="s">
        <v>11</v>
      </c>
      <c r="B39" s="18" t="s">
        <v>59</v>
      </c>
      <c r="C39" s="23">
        <v>6000</v>
      </c>
      <c r="D39" s="18">
        <v>12</v>
      </c>
      <c r="E39" s="14"/>
      <c r="F39" s="10"/>
      <c r="G39" s="10"/>
    </row>
    <row r="40" spans="1:7">
      <c r="A40" s="162" t="s">
        <v>12</v>
      </c>
      <c r="B40" s="163"/>
      <c r="C40" s="163"/>
      <c r="D40" s="163"/>
      <c r="E40" s="163"/>
      <c r="F40" s="163"/>
      <c r="G40" s="164"/>
    </row>
    <row r="41" spans="1:7">
      <c r="A41" s="28" t="s">
        <v>13</v>
      </c>
      <c r="B41" s="28"/>
      <c r="C41" s="28"/>
      <c r="D41" s="28"/>
      <c r="E41" s="28"/>
      <c r="F41" s="28"/>
      <c r="G41" s="28"/>
    </row>
    <row r="42" spans="1:7">
      <c r="A42" s="22" t="s">
        <v>14</v>
      </c>
      <c r="B42" s="18" t="s">
        <v>59</v>
      </c>
      <c r="C42" s="17">
        <v>1</v>
      </c>
      <c r="D42" s="18">
        <v>12</v>
      </c>
      <c r="E42" s="14"/>
      <c r="F42" s="10"/>
      <c r="G42" s="10"/>
    </row>
    <row r="43" spans="1:7">
      <c r="A43" s="22" t="s">
        <v>15</v>
      </c>
      <c r="B43" s="18" t="s">
        <v>59</v>
      </c>
      <c r="C43" s="18">
        <v>1</v>
      </c>
      <c r="D43" s="18">
        <v>12</v>
      </c>
      <c r="E43" s="14"/>
      <c r="F43" s="10"/>
      <c r="G43" s="10"/>
    </row>
    <row r="44" spans="1:7" ht="12.75" customHeight="1">
      <c r="A44" s="22" t="s">
        <v>16</v>
      </c>
      <c r="B44" s="18" t="s">
        <v>59</v>
      </c>
      <c r="C44" s="18">
        <v>1</v>
      </c>
      <c r="D44" s="18">
        <v>12</v>
      </c>
      <c r="E44" s="14"/>
      <c r="F44" s="10"/>
      <c r="G44" s="10"/>
    </row>
    <row r="45" spans="1:7" ht="12.75" customHeight="1">
      <c r="A45" s="22" t="s">
        <v>17</v>
      </c>
      <c r="B45" s="18" t="s">
        <v>59</v>
      </c>
      <c r="C45" s="18">
        <v>1</v>
      </c>
      <c r="D45" s="18">
        <v>12</v>
      </c>
      <c r="E45" s="14"/>
      <c r="F45" s="10"/>
      <c r="G45" s="10"/>
    </row>
    <row r="46" spans="1:7" ht="12.75" customHeight="1">
      <c r="A46" s="22" t="s">
        <v>18</v>
      </c>
      <c r="B46" s="18" t="s">
        <v>59</v>
      </c>
      <c r="C46" s="18">
        <v>1</v>
      </c>
      <c r="D46" s="18">
        <v>12</v>
      </c>
      <c r="E46" s="14"/>
      <c r="F46" s="10"/>
      <c r="G46" s="10"/>
    </row>
    <row r="47" spans="1:7" ht="12.75" customHeight="1">
      <c r="A47" s="22" t="s">
        <v>19</v>
      </c>
      <c r="B47" s="18" t="s">
        <v>59</v>
      </c>
      <c r="C47" s="18">
        <v>1</v>
      </c>
      <c r="D47" s="18">
        <v>12</v>
      </c>
      <c r="E47" s="14"/>
      <c r="F47" s="10"/>
      <c r="G47" s="10"/>
    </row>
    <row r="48" spans="1:7" ht="12.75" customHeight="1">
      <c r="A48" s="19" t="s">
        <v>20</v>
      </c>
      <c r="B48" s="18" t="s">
        <v>59</v>
      </c>
      <c r="C48" s="18">
        <v>1</v>
      </c>
      <c r="D48" s="18">
        <v>12</v>
      </c>
      <c r="E48" s="14"/>
      <c r="F48" s="10"/>
      <c r="G48" s="10"/>
    </row>
    <row r="49" spans="1:7" ht="12.75" customHeight="1">
      <c r="A49" s="19" t="s">
        <v>21</v>
      </c>
      <c r="B49" s="18" t="s">
        <v>59</v>
      </c>
      <c r="C49" s="18">
        <v>1</v>
      </c>
      <c r="D49" s="18">
        <v>12</v>
      </c>
      <c r="E49" s="14"/>
      <c r="F49" s="10"/>
      <c r="G49" s="10"/>
    </row>
    <row r="50" spans="1:7" ht="12.75" customHeight="1">
      <c r="A50" s="19" t="s">
        <v>22</v>
      </c>
      <c r="B50" s="18" t="s">
        <v>59</v>
      </c>
      <c r="C50" s="18">
        <v>1</v>
      </c>
      <c r="D50" s="18">
        <v>12</v>
      </c>
      <c r="E50" s="14"/>
      <c r="F50" s="10"/>
      <c r="G50" s="10"/>
    </row>
    <row r="51" spans="1:7" ht="12.75" customHeight="1">
      <c r="A51" s="19" t="s">
        <v>23</v>
      </c>
      <c r="B51" s="18" t="s">
        <v>59</v>
      </c>
      <c r="C51" s="18">
        <v>1</v>
      </c>
      <c r="D51" s="18">
        <v>12</v>
      </c>
      <c r="E51" s="14"/>
      <c r="F51" s="10"/>
      <c r="G51" s="10"/>
    </row>
    <row r="52" spans="1:7" ht="12.75" customHeight="1">
      <c r="A52" s="19" t="s">
        <v>24</v>
      </c>
      <c r="B52" s="18" t="s">
        <v>59</v>
      </c>
      <c r="C52" s="18">
        <v>1</v>
      </c>
      <c r="D52" s="18">
        <v>12</v>
      </c>
      <c r="E52" s="14"/>
      <c r="F52" s="10"/>
      <c r="G52" s="10"/>
    </row>
    <row r="53" spans="1:7" ht="12.75" customHeight="1">
      <c r="A53" s="19" t="s">
        <v>25</v>
      </c>
      <c r="B53" s="18" t="s">
        <v>59</v>
      </c>
      <c r="C53" s="18">
        <v>1</v>
      </c>
      <c r="D53" s="18">
        <v>12</v>
      </c>
      <c r="E53" s="14"/>
      <c r="F53" s="10"/>
      <c r="G53" s="10"/>
    </row>
    <row r="54" spans="1:7" ht="12.75" customHeight="1">
      <c r="A54" s="19" t="s">
        <v>26</v>
      </c>
      <c r="B54" s="18" t="s">
        <v>59</v>
      </c>
      <c r="C54" s="18">
        <v>1</v>
      </c>
      <c r="D54" s="18">
        <v>12</v>
      </c>
      <c r="E54" s="14"/>
      <c r="F54" s="10"/>
      <c r="G54" s="10"/>
    </row>
    <row r="55" spans="1:7" ht="12.75" customHeight="1">
      <c r="A55" s="19" t="s">
        <v>27</v>
      </c>
      <c r="B55" s="18" t="s">
        <v>59</v>
      </c>
      <c r="C55" s="18">
        <v>1</v>
      </c>
      <c r="D55" s="18">
        <v>12</v>
      </c>
      <c r="E55" s="14"/>
      <c r="F55" s="10"/>
      <c r="G55" s="10"/>
    </row>
    <row r="56" spans="1:7" ht="12.75" customHeight="1">
      <c r="A56" s="19" t="s">
        <v>28</v>
      </c>
      <c r="B56" s="18" t="s">
        <v>59</v>
      </c>
      <c r="C56" s="18">
        <v>1</v>
      </c>
      <c r="D56" s="18">
        <v>12</v>
      </c>
      <c r="E56" s="14"/>
      <c r="F56" s="10"/>
      <c r="G56" s="10"/>
    </row>
    <row r="57" spans="1:7">
      <c r="A57" s="28" t="s">
        <v>29</v>
      </c>
      <c r="B57" s="28"/>
      <c r="C57" s="28"/>
      <c r="D57" s="28"/>
      <c r="E57" s="18"/>
      <c r="F57" s="28"/>
      <c r="G57" s="28"/>
    </row>
    <row r="58" spans="1:7">
      <c r="A58" s="22" t="s">
        <v>14</v>
      </c>
      <c r="B58" s="18" t="s">
        <v>59</v>
      </c>
      <c r="C58" s="18">
        <v>1</v>
      </c>
      <c r="D58" s="18">
        <v>12</v>
      </c>
      <c r="E58" s="14"/>
      <c r="F58" s="10"/>
      <c r="G58" s="10"/>
    </row>
    <row r="59" spans="1:7">
      <c r="A59" s="22" t="s">
        <v>15</v>
      </c>
      <c r="B59" s="18" t="s">
        <v>59</v>
      </c>
      <c r="C59" s="18">
        <v>1</v>
      </c>
      <c r="D59" s="18">
        <v>12</v>
      </c>
      <c r="E59" s="14"/>
      <c r="F59" s="10"/>
      <c r="G59" s="10"/>
    </row>
    <row r="60" spans="1:7">
      <c r="A60" s="22" t="s">
        <v>16</v>
      </c>
      <c r="B60" s="18" t="s">
        <v>59</v>
      </c>
      <c r="C60" s="18">
        <v>1</v>
      </c>
      <c r="D60" s="18">
        <v>12</v>
      </c>
      <c r="E60" s="14"/>
      <c r="F60" s="10"/>
      <c r="G60" s="10"/>
    </row>
    <row r="61" spans="1:7">
      <c r="A61" s="22" t="s">
        <v>17</v>
      </c>
      <c r="B61" s="18" t="s">
        <v>59</v>
      </c>
      <c r="C61" s="18">
        <v>1</v>
      </c>
      <c r="D61" s="18">
        <v>12</v>
      </c>
      <c r="E61" s="14"/>
      <c r="F61" s="10"/>
      <c r="G61" s="10"/>
    </row>
    <row r="62" spans="1:7">
      <c r="A62" s="22" t="s">
        <v>18</v>
      </c>
      <c r="B62" s="18" t="s">
        <v>59</v>
      </c>
      <c r="C62" s="18">
        <v>1</v>
      </c>
      <c r="D62" s="18">
        <v>12</v>
      </c>
      <c r="E62" s="14"/>
      <c r="F62" s="10"/>
      <c r="G62" s="10"/>
    </row>
    <row r="63" spans="1:7">
      <c r="A63" s="22" t="s">
        <v>19</v>
      </c>
      <c r="B63" s="18" t="s">
        <v>59</v>
      </c>
      <c r="C63" s="18">
        <v>1</v>
      </c>
      <c r="D63" s="18">
        <v>12</v>
      </c>
      <c r="E63" s="14"/>
      <c r="F63" s="10"/>
      <c r="G63" s="10"/>
    </row>
    <row r="64" spans="1:7">
      <c r="A64" s="19" t="s">
        <v>20</v>
      </c>
      <c r="B64" s="18" t="s">
        <v>59</v>
      </c>
      <c r="C64" s="18">
        <v>1</v>
      </c>
      <c r="D64" s="18">
        <v>12</v>
      </c>
      <c r="E64" s="14"/>
      <c r="F64" s="10"/>
      <c r="G64" s="10"/>
    </row>
    <row r="65" spans="1:8">
      <c r="A65" s="19" t="s">
        <v>21</v>
      </c>
      <c r="B65" s="18" t="s">
        <v>59</v>
      </c>
      <c r="C65" s="18">
        <v>1</v>
      </c>
      <c r="D65" s="18">
        <v>12</v>
      </c>
      <c r="E65" s="14"/>
      <c r="F65" s="10"/>
      <c r="G65" s="10"/>
    </row>
    <row r="66" spans="1:8">
      <c r="A66" s="19" t="s">
        <v>22</v>
      </c>
      <c r="B66" s="18" t="s">
        <v>59</v>
      </c>
      <c r="C66" s="18">
        <v>1</v>
      </c>
      <c r="D66" s="18">
        <v>12</v>
      </c>
      <c r="E66" s="14"/>
      <c r="F66" s="10"/>
      <c r="G66" s="10"/>
    </row>
    <row r="67" spans="1:8">
      <c r="A67" s="19" t="s">
        <v>23</v>
      </c>
      <c r="B67" s="18" t="s">
        <v>59</v>
      </c>
      <c r="C67" s="18">
        <v>1</v>
      </c>
      <c r="D67" s="18">
        <v>12</v>
      </c>
      <c r="E67" s="14"/>
      <c r="F67" s="10"/>
      <c r="G67" s="10"/>
    </row>
    <row r="68" spans="1:8">
      <c r="A68" s="19" t="s">
        <v>24</v>
      </c>
      <c r="B68" s="18" t="s">
        <v>59</v>
      </c>
      <c r="C68" s="18">
        <v>1</v>
      </c>
      <c r="D68" s="18">
        <v>12</v>
      </c>
      <c r="E68" s="14"/>
      <c r="F68" s="10"/>
      <c r="G68" s="10"/>
    </row>
    <row r="69" spans="1:8">
      <c r="A69" s="19" t="s">
        <v>25</v>
      </c>
      <c r="B69" s="18" t="s">
        <v>59</v>
      </c>
      <c r="C69" s="18">
        <v>1</v>
      </c>
      <c r="D69" s="18">
        <v>12</v>
      </c>
      <c r="E69" s="14"/>
      <c r="F69" s="10"/>
      <c r="G69" s="10"/>
    </row>
    <row r="70" spans="1:8">
      <c r="A70" s="19" t="s">
        <v>26</v>
      </c>
      <c r="B70" s="18" t="s">
        <v>59</v>
      </c>
      <c r="C70" s="18">
        <v>1</v>
      </c>
      <c r="D70" s="18">
        <v>12</v>
      </c>
      <c r="E70" s="14"/>
      <c r="F70" s="10"/>
      <c r="G70" s="10"/>
    </row>
    <row r="71" spans="1:8">
      <c r="A71" s="19" t="s">
        <v>27</v>
      </c>
      <c r="B71" s="18" t="s">
        <v>59</v>
      </c>
      <c r="C71" s="18">
        <v>1</v>
      </c>
      <c r="D71" s="18">
        <v>12</v>
      </c>
      <c r="E71" s="14"/>
      <c r="F71" s="10"/>
      <c r="G71" s="10"/>
    </row>
    <row r="72" spans="1:8">
      <c r="A72" s="19" t="s">
        <v>28</v>
      </c>
      <c r="B72" s="18" t="s">
        <v>59</v>
      </c>
      <c r="C72" s="18">
        <v>1</v>
      </c>
      <c r="D72" s="18">
        <v>12</v>
      </c>
      <c r="E72" s="14"/>
      <c r="F72" s="10"/>
      <c r="G72" s="10"/>
    </row>
    <row r="73" spans="1:8">
      <c r="A73" s="165" t="s">
        <v>30</v>
      </c>
      <c r="B73" s="166"/>
      <c r="C73" s="166"/>
      <c r="D73" s="166"/>
      <c r="E73" s="166"/>
      <c r="F73" s="166"/>
      <c r="G73" s="167"/>
    </row>
    <row r="74" spans="1:8" ht="25.5">
      <c r="A74" s="19" t="s">
        <v>31</v>
      </c>
      <c r="B74" s="4" t="s">
        <v>32</v>
      </c>
      <c r="C74" s="23">
        <v>9600</v>
      </c>
      <c r="D74" s="17">
        <v>12</v>
      </c>
      <c r="E74" s="12"/>
      <c r="F74" s="10"/>
      <c r="G74" s="10"/>
    </row>
    <row r="75" spans="1:8">
      <c r="A75" s="165" t="s">
        <v>46</v>
      </c>
      <c r="B75" s="166"/>
      <c r="C75" s="166"/>
      <c r="D75" s="166"/>
      <c r="E75" s="167"/>
      <c r="F75" s="10"/>
      <c r="G75" s="10"/>
    </row>
    <row r="79" spans="1:8" ht="15.75">
      <c r="A79" s="145" t="s">
        <v>34</v>
      </c>
      <c r="B79" s="145"/>
      <c r="C79" s="145"/>
      <c r="D79" s="145"/>
      <c r="E79" s="145"/>
      <c r="F79" s="145"/>
      <c r="G79" s="145"/>
      <c r="H79" s="145"/>
    </row>
    <row r="81" spans="1:11" ht="27" customHeight="1">
      <c r="A81" s="160" t="s">
        <v>47</v>
      </c>
      <c r="B81" s="160"/>
      <c r="C81" s="152" t="s">
        <v>63</v>
      </c>
      <c r="D81" s="153"/>
      <c r="E81" s="154" t="s">
        <v>64</v>
      </c>
      <c r="F81" s="155"/>
      <c r="G81" s="156"/>
    </row>
    <row r="82" spans="1:11" ht="26.25" customHeight="1">
      <c r="A82" s="146" t="s">
        <v>55</v>
      </c>
      <c r="B82" s="147"/>
      <c r="C82" s="148"/>
      <c r="D82" s="150"/>
      <c r="E82" s="148"/>
      <c r="F82" s="149"/>
      <c r="G82" s="150"/>
      <c r="H82" s="34"/>
    </row>
    <row r="83" spans="1:11">
      <c r="A83" s="151" t="s">
        <v>38</v>
      </c>
      <c r="B83" s="151"/>
      <c r="C83" s="172"/>
      <c r="D83" s="170"/>
      <c r="E83" s="168"/>
      <c r="F83" s="169"/>
      <c r="G83" s="170"/>
      <c r="H83" s="35"/>
    </row>
    <row r="84" spans="1:11">
      <c r="A84" s="151" t="s">
        <v>42</v>
      </c>
      <c r="B84" s="151"/>
      <c r="C84" s="157"/>
      <c r="D84" s="158"/>
      <c r="E84" s="158"/>
      <c r="F84" s="158"/>
      <c r="G84" s="158"/>
      <c r="H84" s="36"/>
    </row>
    <row r="85" spans="1:11">
      <c r="A85" s="171" t="s">
        <v>60</v>
      </c>
      <c r="B85" s="171"/>
      <c r="C85" s="157"/>
      <c r="D85" s="158"/>
      <c r="E85" s="157"/>
      <c r="F85" s="158"/>
      <c r="G85" s="158"/>
    </row>
    <row r="86" spans="1:11">
      <c r="A86" s="33"/>
      <c r="B86" s="33"/>
      <c r="C86" s="11"/>
      <c r="D86" s="11"/>
      <c r="E86" s="11"/>
    </row>
    <row r="87" spans="1:11">
      <c r="A87" s="33"/>
      <c r="B87" s="33"/>
      <c r="C87" s="11"/>
      <c r="D87" s="11"/>
    </row>
    <row r="88" spans="1:11">
      <c r="A88" s="33"/>
      <c r="B88" s="33"/>
      <c r="C88" s="11"/>
      <c r="D88" s="11"/>
    </row>
    <row r="89" spans="1:11">
      <c r="E89" s="144" t="s">
        <v>49</v>
      </c>
      <c r="F89" s="144"/>
      <c r="G89" s="144"/>
    </row>
    <row r="90" spans="1:11">
      <c r="E90" s="144" t="s">
        <v>50</v>
      </c>
      <c r="F90" s="144"/>
      <c r="G90" s="144"/>
    </row>
    <row r="91" spans="1:11">
      <c r="B91" s="24" t="s">
        <v>48</v>
      </c>
    </row>
    <row r="92" spans="1:11">
      <c r="E92" s="144" t="s">
        <v>51</v>
      </c>
      <c r="F92" s="144"/>
      <c r="G92" s="144"/>
    </row>
    <row r="93" spans="1:11">
      <c r="E93" s="144" t="s">
        <v>52</v>
      </c>
      <c r="F93" s="144"/>
      <c r="G93" s="144"/>
      <c r="K93" s="24"/>
    </row>
  </sheetData>
  <mergeCells count="33">
    <mergeCell ref="E85:G85"/>
    <mergeCell ref="A85:B85"/>
    <mergeCell ref="C83:D83"/>
    <mergeCell ref="A1:H1"/>
    <mergeCell ref="A2:H2"/>
    <mergeCell ref="A3:H3"/>
    <mergeCell ref="A81:B81"/>
    <mergeCell ref="A35:A36"/>
    <mergeCell ref="B35:B36"/>
    <mergeCell ref="A37:G37"/>
    <mergeCell ref="A40:G40"/>
    <mergeCell ref="A73:G73"/>
    <mergeCell ref="A75:E75"/>
    <mergeCell ref="A8:A9"/>
    <mergeCell ref="B8:B9"/>
    <mergeCell ref="B21:B22"/>
    <mergeCell ref="A21:A22"/>
    <mergeCell ref="E93:G93"/>
    <mergeCell ref="A79:H79"/>
    <mergeCell ref="A82:B82"/>
    <mergeCell ref="E82:G82"/>
    <mergeCell ref="E89:G89"/>
    <mergeCell ref="E90:G90"/>
    <mergeCell ref="E92:G92"/>
    <mergeCell ref="A83:B83"/>
    <mergeCell ref="A84:B84"/>
    <mergeCell ref="C81:D81"/>
    <mergeCell ref="E81:G81"/>
    <mergeCell ref="C82:D82"/>
    <mergeCell ref="C85:D85"/>
    <mergeCell ref="E84:G84"/>
    <mergeCell ref="C84:D84"/>
    <mergeCell ref="E83:G83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7"/>
  <sheetViews>
    <sheetView topLeftCell="A25" workbookViewId="0">
      <selection activeCell="C9" sqref="C9"/>
    </sheetView>
  </sheetViews>
  <sheetFormatPr defaultRowHeight="12.75"/>
  <cols>
    <col min="1" max="1" width="35.5703125" style="2" customWidth="1"/>
    <col min="2" max="7" width="15" style="2" customWidth="1"/>
    <col min="8" max="16384" width="9.140625" style="2"/>
  </cols>
  <sheetData>
    <row r="1" spans="1:14">
      <c r="A1" s="189" t="s">
        <v>83</v>
      </c>
      <c r="B1" s="189"/>
      <c r="C1" s="189"/>
      <c r="D1" s="189"/>
      <c r="E1" s="189"/>
      <c r="F1" s="189"/>
      <c r="G1" s="189"/>
    </row>
    <row r="2" spans="1:14">
      <c r="A2" s="1"/>
    </row>
    <row r="3" spans="1:14">
      <c r="A3" s="1" t="s">
        <v>55</v>
      </c>
    </row>
    <row r="5" spans="1:14" ht="25.5">
      <c r="A5" s="161" t="s">
        <v>0</v>
      </c>
      <c r="B5" s="161" t="s">
        <v>41</v>
      </c>
      <c r="C5" s="38" t="s">
        <v>53</v>
      </c>
      <c r="D5" s="38" t="s">
        <v>43</v>
      </c>
      <c r="E5" s="38" t="s">
        <v>40</v>
      </c>
      <c r="F5" s="38" t="s">
        <v>39</v>
      </c>
      <c r="G5" s="3"/>
    </row>
    <row r="6" spans="1:14">
      <c r="A6" s="161"/>
      <c r="B6" s="161"/>
      <c r="C6" s="18" t="s">
        <v>1</v>
      </c>
      <c r="D6" s="18" t="s">
        <v>2</v>
      </c>
      <c r="E6" s="18" t="s">
        <v>54</v>
      </c>
      <c r="F6" s="18" t="s">
        <v>7</v>
      </c>
    </row>
    <row r="7" spans="1:14" s="47" customFormat="1" ht="25.5">
      <c r="A7" s="44" t="s">
        <v>75</v>
      </c>
      <c r="B7" s="45" t="s">
        <v>66</v>
      </c>
      <c r="C7" s="46">
        <v>1</v>
      </c>
      <c r="D7" s="48">
        <v>0</v>
      </c>
      <c r="E7" s="43">
        <f>C7*D7</f>
        <v>0</v>
      </c>
      <c r="F7" s="43">
        <f>E7*1.25</f>
        <v>0</v>
      </c>
      <c r="G7" s="185"/>
      <c r="H7" s="186"/>
      <c r="I7" s="186"/>
      <c r="J7" s="186"/>
      <c r="K7" s="186"/>
      <c r="L7" s="186"/>
      <c r="M7" s="186"/>
    </row>
    <row r="8" spans="1:14" s="47" customFormat="1" ht="51">
      <c r="A8" s="44" t="s">
        <v>77</v>
      </c>
      <c r="B8" s="45" t="s">
        <v>66</v>
      </c>
      <c r="C8" s="46">
        <v>2</v>
      </c>
      <c r="D8" s="48">
        <v>0</v>
      </c>
      <c r="E8" s="43">
        <v>0</v>
      </c>
      <c r="F8" s="43">
        <v>0</v>
      </c>
      <c r="G8" s="185"/>
      <c r="H8" s="186"/>
      <c r="I8" s="186"/>
      <c r="J8" s="186"/>
      <c r="K8" s="186"/>
      <c r="L8" s="186"/>
      <c r="M8" s="186"/>
      <c r="N8" s="49"/>
    </row>
    <row r="9" spans="1:14" s="47" customFormat="1" ht="51">
      <c r="A9" s="44" t="s">
        <v>76</v>
      </c>
      <c r="B9" s="45" t="s">
        <v>66</v>
      </c>
      <c r="C9" s="46">
        <v>2</v>
      </c>
      <c r="D9" s="48">
        <v>0</v>
      </c>
      <c r="E9" s="43">
        <v>0</v>
      </c>
      <c r="F9" s="43">
        <v>0</v>
      </c>
      <c r="G9" s="185"/>
      <c r="H9" s="186"/>
      <c r="I9" s="186"/>
      <c r="J9" s="186"/>
      <c r="K9" s="186"/>
      <c r="L9" s="186"/>
      <c r="M9" s="186"/>
    </row>
    <row r="10" spans="1:14" s="47" customFormat="1" ht="89.25">
      <c r="A10" s="44" t="s">
        <v>79</v>
      </c>
      <c r="B10" s="45" t="s">
        <v>66</v>
      </c>
      <c r="C10" s="46">
        <v>4</v>
      </c>
      <c r="D10" s="43">
        <v>0</v>
      </c>
      <c r="E10" s="43">
        <f>C10*D10</f>
        <v>0</v>
      </c>
      <c r="F10" s="43">
        <f>E10*1.25</f>
        <v>0</v>
      </c>
      <c r="G10" s="185"/>
      <c r="H10" s="186"/>
      <c r="I10" s="186"/>
      <c r="J10" s="186"/>
      <c r="K10" s="186"/>
      <c r="L10" s="186"/>
      <c r="M10" s="186"/>
    </row>
    <row r="11" spans="1:14" s="47" customFormat="1" ht="51">
      <c r="A11" s="44" t="s">
        <v>80</v>
      </c>
      <c r="B11" s="45" t="s">
        <v>66</v>
      </c>
      <c r="C11" s="46">
        <v>1</v>
      </c>
      <c r="D11" s="48">
        <v>0</v>
      </c>
      <c r="E11" s="43">
        <f>C11*D11</f>
        <v>0</v>
      </c>
      <c r="F11" s="43">
        <f>E11*1.25</f>
        <v>0</v>
      </c>
      <c r="G11" s="185"/>
      <c r="H11" s="186"/>
      <c r="I11" s="186"/>
      <c r="J11" s="186"/>
      <c r="K11" s="186"/>
      <c r="L11" s="186"/>
      <c r="M11" s="186"/>
    </row>
    <row r="12" spans="1:14" s="47" customFormat="1" ht="38.25">
      <c r="A12" s="44" t="s">
        <v>81</v>
      </c>
      <c r="B12" s="45" t="s">
        <v>66</v>
      </c>
      <c r="C12" s="46">
        <v>1</v>
      </c>
      <c r="D12" s="48">
        <v>0</v>
      </c>
      <c r="E12" s="43">
        <f>C12*D12</f>
        <v>0</v>
      </c>
      <c r="F12" s="43">
        <f>E12*1.25</f>
        <v>0</v>
      </c>
      <c r="G12" s="185"/>
      <c r="H12" s="186"/>
      <c r="I12" s="186"/>
      <c r="J12" s="186"/>
      <c r="K12" s="186"/>
      <c r="L12" s="186"/>
      <c r="M12" s="186"/>
    </row>
    <row r="13" spans="1:14" s="47" customFormat="1" ht="38.25">
      <c r="A13" s="44" t="s">
        <v>82</v>
      </c>
      <c r="B13" s="45" t="s">
        <v>66</v>
      </c>
      <c r="C13" s="46">
        <v>1</v>
      </c>
      <c r="D13" s="48">
        <v>0</v>
      </c>
      <c r="E13" s="43">
        <f>C13*D13</f>
        <v>0</v>
      </c>
      <c r="F13" s="43">
        <f>E13*1.25</f>
        <v>0</v>
      </c>
      <c r="G13" s="185"/>
      <c r="H13" s="186"/>
      <c r="I13" s="186"/>
      <c r="J13" s="186"/>
      <c r="K13" s="186"/>
      <c r="L13" s="186"/>
      <c r="M13" s="186"/>
    </row>
    <row r="14" spans="1:14" s="52" customFormat="1">
      <c r="A14" s="197" t="s">
        <v>68</v>
      </c>
      <c r="B14" s="198"/>
      <c r="C14" s="198"/>
      <c r="D14" s="199"/>
      <c r="E14" s="51">
        <f>SUM(E7:E13)</f>
        <v>0</v>
      </c>
      <c r="F14" s="51">
        <f>SUM(F7:F13)</f>
        <v>0</v>
      </c>
    </row>
    <row r="15" spans="1:14" s="47" customFormat="1"/>
    <row r="16" spans="1:14" s="47" customFormat="1">
      <c r="A16" s="52" t="s">
        <v>67</v>
      </c>
    </row>
    <row r="17" spans="1:7" s="47" customFormat="1"/>
    <row r="18" spans="1:7" s="47" customFormat="1" ht="25.5">
      <c r="A18" s="196" t="s">
        <v>0</v>
      </c>
      <c r="B18" s="196" t="s">
        <v>41</v>
      </c>
      <c r="C18" s="45" t="s">
        <v>5</v>
      </c>
      <c r="D18" s="45" t="s">
        <v>6</v>
      </c>
      <c r="E18" s="45" t="s">
        <v>43</v>
      </c>
      <c r="F18" s="45" t="s">
        <v>40</v>
      </c>
      <c r="G18" s="45" t="s">
        <v>39</v>
      </c>
    </row>
    <row r="19" spans="1:7" s="47" customFormat="1">
      <c r="A19" s="196"/>
      <c r="B19" s="196"/>
      <c r="C19" s="46" t="s">
        <v>1</v>
      </c>
      <c r="D19" s="46" t="s">
        <v>2</v>
      </c>
      <c r="E19" s="46" t="s">
        <v>3</v>
      </c>
      <c r="F19" s="46" t="s">
        <v>33</v>
      </c>
      <c r="G19" s="46" t="s">
        <v>4</v>
      </c>
    </row>
    <row r="20" spans="1:7" s="47" customFormat="1" ht="25.5">
      <c r="A20" s="44" t="s">
        <v>75</v>
      </c>
      <c r="B20" s="45" t="s">
        <v>66</v>
      </c>
      <c r="C20" s="46">
        <v>1</v>
      </c>
      <c r="D20" s="46">
        <v>24</v>
      </c>
      <c r="E20" s="43">
        <v>0</v>
      </c>
      <c r="F20" s="43">
        <f>ROUND(C20*D20*E20,2)</f>
        <v>0</v>
      </c>
      <c r="G20" s="43">
        <f t="shared" ref="G20:G26" si="0">F20*1.25</f>
        <v>0</v>
      </c>
    </row>
    <row r="21" spans="1:7" s="47" customFormat="1" ht="51">
      <c r="A21" s="44" t="s">
        <v>170</v>
      </c>
      <c r="B21" s="45" t="s">
        <v>66</v>
      </c>
      <c r="C21" s="46">
        <v>2</v>
      </c>
      <c r="D21" s="46">
        <v>24</v>
      </c>
      <c r="E21" s="43">
        <v>0</v>
      </c>
      <c r="F21" s="43">
        <f t="shared" ref="F21:F26" si="1">ROUND(C21*D21*E21,2)</f>
        <v>0</v>
      </c>
      <c r="G21" s="43">
        <f t="shared" si="0"/>
        <v>0</v>
      </c>
    </row>
    <row r="22" spans="1:7" s="47" customFormat="1" ht="51">
      <c r="A22" s="44" t="s">
        <v>76</v>
      </c>
      <c r="B22" s="45" t="s">
        <v>66</v>
      </c>
      <c r="C22" s="46">
        <v>2</v>
      </c>
      <c r="D22" s="46">
        <v>24</v>
      </c>
      <c r="E22" s="43">
        <v>0</v>
      </c>
      <c r="F22" s="43">
        <f t="shared" si="1"/>
        <v>0</v>
      </c>
      <c r="G22" s="43">
        <f t="shared" si="0"/>
        <v>0</v>
      </c>
    </row>
    <row r="23" spans="1:7" s="47" customFormat="1" ht="89.25">
      <c r="A23" s="44" t="s">
        <v>79</v>
      </c>
      <c r="B23" s="45" t="s">
        <v>66</v>
      </c>
      <c r="C23" s="46">
        <v>4</v>
      </c>
      <c r="D23" s="46">
        <v>24</v>
      </c>
      <c r="E23" s="43">
        <v>0</v>
      </c>
      <c r="F23" s="43">
        <f t="shared" si="1"/>
        <v>0</v>
      </c>
      <c r="G23" s="43">
        <f t="shared" si="0"/>
        <v>0</v>
      </c>
    </row>
    <row r="24" spans="1:7" s="47" customFormat="1" ht="51">
      <c r="A24" s="44" t="s">
        <v>78</v>
      </c>
      <c r="B24" s="45" t="s">
        <v>66</v>
      </c>
      <c r="C24" s="46">
        <v>1</v>
      </c>
      <c r="D24" s="46">
        <v>24</v>
      </c>
      <c r="E24" s="43">
        <v>0</v>
      </c>
      <c r="F24" s="43">
        <f t="shared" si="1"/>
        <v>0</v>
      </c>
      <c r="G24" s="43">
        <f t="shared" si="0"/>
        <v>0</v>
      </c>
    </row>
    <row r="25" spans="1:7" s="47" customFormat="1" ht="38.25">
      <c r="A25" s="44" t="s">
        <v>81</v>
      </c>
      <c r="B25" s="45" t="s">
        <v>66</v>
      </c>
      <c r="C25" s="46">
        <v>1</v>
      </c>
      <c r="D25" s="46">
        <v>24</v>
      </c>
      <c r="E25" s="43">
        <v>0</v>
      </c>
      <c r="F25" s="43">
        <f t="shared" si="1"/>
        <v>0</v>
      </c>
      <c r="G25" s="43">
        <f t="shared" si="0"/>
        <v>0</v>
      </c>
    </row>
    <row r="26" spans="1:7" s="47" customFormat="1" ht="38.25">
      <c r="A26" s="44" t="s">
        <v>82</v>
      </c>
      <c r="B26" s="45" t="s">
        <v>66</v>
      </c>
      <c r="C26" s="46">
        <v>1</v>
      </c>
      <c r="D26" s="46">
        <v>24</v>
      </c>
      <c r="E26" s="43">
        <v>0</v>
      </c>
      <c r="F26" s="43">
        <f t="shared" si="1"/>
        <v>0</v>
      </c>
      <c r="G26" s="43">
        <f t="shared" si="0"/>
        <v>0</v>
      </c>
    </row>
    <row r="27" spans="1:7" s="52" customFormat="1">
      <c r="A27" s="193" t="s">
        <v>69</v>
      </c>
      <c r="B27" s="194"/>
      <c r="C27" s="194"/>
      <c r="D27" s="194"/>
      <c r="E27" s="195"/>
      <c r="F27" s="51">
        <f>SUM(F20:F26)</f>
        <v>0</v>
      </c>
      <c r="G27" s="51">
        <f>SUM(G20:G26)</f>
        <v>0</v>
      </c>
    </row>
    <row r="28" spans="1:7" s="47" customFormat="1">
      <c r="A28" s="53"/>
      <c r="B28" s="53"/>
      <c r="C28" s="53"/>
      <c r="D28" s="53"/>
      <c r="E28" s="53"/>
      <c r="F28" s="53"/>
      <c r="G28" s="54"/>
    </row>
    <row r="29" spans="1:7" s="47" customFormat="1">
      <c r="A29" s="52" t="s">
        <v>42</v>
      </c>
    </row>
    <row r="30" spans="1:7" s="47" customFormat="1"/>
    <row r="31" spans="1:7" s="47" customFormat="1" ht="25.5">
      <c r="A31" s="196" t="s">
        <v>0</v>
      </c>
      <c r="B31" s="196" t="s">
        <v>41</v>
      </c>
      <c r="C31" s="45" t="s">
        <v>8</v>
      </c>
      <c r="D31" s="45" t="s">
        <v>6</v>
      </c>
      <c r="E31" s="45" t="s">
        <v>43</v>
      </c>
      <c r="F31" s="45" t="s">
        <v>44</v>
      </c>
      <c r="G31" s="45" t="s">
        <v>45</v>
      </c>
    </row>
    <row r="32" spans="1:7" s="47" customFormat="1">
      <c r="A32" s="196"/>
      <c r="B32" s="196"/>
      <c r="C32" s="46" t="s">
        <v>1</v>
      </c>
      <c r="D32" s="46" t="s">
        <v>2</v>
      </c>
      <c r="E32" s="46" t="s">
        <v>3</v>
      </c>
      <c r="F32" s="46" t="s">
        <v>33</v>
      </c>
      <c r="G32" s="46" t="s">
        <v>4</v>
      </c>
    </row>
    <row r="33" spans="1:7" s="47" customFormat="1" ht="25.5">
      <c r="A33" s="55" t="s">
        <v>72</v>
      </c>
      <c r="B33" s="46" t="s">
        <v>59</v>
      </c>
      <c r="C33" s="56">
        <v>2000</v>
      </c>
      <c r="D33" s="46">
        <v>24</v>
      </c>
      <c r="E33" s="57">
        <v>0</v>
      </c>
      <c r="F33" s="43">
        <f>C33*D33*E33</f>
        <v>0</v>
      </c>
      <c r="G33" s="43">
        <f t="shared" ref="G33:G34" si="2">F33*1.25</f>
        <v>0</v>
      </c>
    </row>
    <row r="34" spans="1:7" s="47" customFormat="1" ht="25.5">
      <c r="A34" s="44" t="s">
        <v>73</v>
      </c>
      <c r="B34" s="46" t="s">
        <v>59</v>
      </c>
      <c r="C34" s="46">
        <v>500</v>
      </c>
      <c r="D34" s="46">
        <v>24</v>
      </c>
      <c r="E34" s="57">
        <v>0</v>
      </c>
      <c r="F34" s="43">
        <f>C34*D34*E34</f>
        <v>0</v>
      </c>
      <c r="G34" s="43">
        <f t="shared" si="2"/>
        <v>0</v>
      </c>
    </row>
    <row r="35" spans="1:7" s="52" customFormat="1">
      <c r="A35" s="190" t="s">
        <v>70</v>
      </c>
      <c r="B35" s="191" t="s">
        <v>32</v>
      </c>
      <c r="C35" s="191">
        <v>8500</v>
      </c>
      <c r="D35" s="191">
        <v>12</v>
      </c>
      <c r="E35" s="192">
        <v>0</v>
      </c>
      <c r="F35" s="51">
        <f>SUM(F33:F34)</f>
        <v>0</v>
      </c>
      <c r="G35" s="51">
        <f>SUM(G33:G34)</f>
        <v>0</v>
      </c>
    </row>
    <row r="36" spans="1:7" s="47" customFormat="1"/>
    <row r="37" spans="1:7" s="47" customFormat="1">
      <c r="A37" s="52" t="s">
        <v>84</v>
      </c>
    </row>
    <row r="38" spans="1:7" s="47" customFormat="1"/>
    <row r="39" spans="1:7" s="47" customFormat="1" ht="34.5" customHeight="1">
      <c r="A39" s="187" t="s">
        <v>47</v>
      </c>
      <c r="B39" s="188"/>
      <c r="C39" s="183" t="s">
        <v>93</v>
      </c>
      <c r="D39" s="184"/>
      <c r="E39" s="183" t="s">
        <v>163</v>
      </c>
      <c r="F39" s="184"/>
      <c r="G39" s="111" t="s">
        <v>94</v>
      </c>
    </row>
    <row r="40" spans="1:7" s="47" customFormat="1">
      <c r="A40" s="176" t="s">
        <v>55</v>
      </c>
      <c r="B40" s="176"/>
      <c r="C40" s="177">
        <f>E14</f>
        <v>0</v>
      </c>
      <c r="D40" s="178"/>
      <c r="E40" s="183">
        <f>C40*0.25</f>
        <v>0</v>
      </c>
      <c r="F40" s="184"/>
      <c r="G40" s="107">
        <f>C40*1.25</f>
        <v>0</v>
      </c>
    </row>
    <row r="41" spans="1:7" s="47" customFormat="1">
      <c r="A41" s="179" t="s">
        <v>71</v>
      </c>
      <c r="B41" s="179"/>
      <c r="C41" s="180">
        <f>F27</f>
        <v>0</v>
      </c>
      <c r="D41" s="181"/>
      <c r="E41" s="183">
        <f t="shared" ref="E41:E42" si="3">C41*0.25</f>
        <v>0</v>
      </c>
      <c r="F41" s="184"/>
      <c r="G41" s="107">
        <f t="shared" ref="G41:G42" si="4">C41*1.25</f>
        <v>0</v>
      </c>
    </row>
    <row r="42" spans="1:7" s="47" customFormat="1">
      <c r="A42" s="182" t="s">
        <v>42</v>
      </c>
      <c r="B42" s="182"/>
      <c r="C42" s="180">
        <f>F35</f>
        <v>0</v>
      </c>
      <c r="D42" s="181"/>
      <c r="E42" s="183">
        <f t="shared" si="3"/>
        <v>0</v>
      </c>
      <c r="F42" s="184"/>
      <c r="G42" s="105">
        <f t="shared" si="4"/>
        <v>0</v>
      </c>
    </row>
    <row r="43" spans="1:7" s="47" customFormat="1">
      <c r="A43" s="173" t="s">
        <v>74</v>
      </c>
      <c r="B43" s="173"/>
      <c r="C43" s="174">
        <f>SUM(C40:D42)</f>
        <v>0</v>
      </c>
      <c r="D43" s="175"/>
      <c r="E43" s="174">
        <f>SUM(E40:F42)</f>
        <v>0</v>
      </c>
      <c r="F43" s="175"/>
      <c r="G43" s="106">
        <f>SUM(G40:G42)</f>
        <v>0</v>
      </c>
    </row>
    <row r="44" spans="1:7" s="47" customFormat="1">
      <c r="A44" s="58"/>
      <c r="B44" s="58"/>
      <c r="C44" s="59"/>
      <c r="D44" s="59"/>
    </row>
    <row r="45" spans="1:7" s="47" customFormat="1">
      <c r="A45" s="58"/>
      <c r="B45" s="58"/>
      <c r="C45" s="59"/>
      <c r="D45" s="59"/>
    </row>
    <row r="47" spans="1:7">
      <c r="A47" s="2" t="s">
        <v>171</v>
      </c>
    </row>
  </sheetData>
  <mergeCells count="32">
    <mergeCell ref="A1:G1"/>
    <mergeCell ref="A35:E35"/>
    <mergeCell ref="G7:M7"/>
    <mergeCell ref="G9:M9"/>
    <mergeCell ref="G10:M10"/>
    <mergeCell ref="G11:M11"/>
    <mergeCell ref="G13:M13"/>
    <mergeCell ref="A27:E27"/>
    <mergeCell ref="A5:A6"/>
    <mergeCell ref="B5:B6"/>
    <mergeCell ref="A18:A19"/>
    <mergeCell ref="B18:B19"/>
    <mergeCell ref="G8:M8"/>
    <mergeCell ref="A31:A32"/>
    <mergeCell ref="B31:B32"/>
    <mergeCell ref="A14:D14"/>
    <mergeCell ref="G12:M12"/>
    <mergeCell ref="A39:B39"/>
    <mergeCell ref="C39:D39"/>
    <mergeCell ref="E39:F39"/>
    <mergeCell ref="E42:F42"/>
    <mergeCell ref="A43:B43"/>
    <mergeCell ref="C43:D43"/>
    <mergeCell ref="E43:F43"/>
    <mergeCell ref="A40:B40"/>
    <mergeCell ref="C40:D40"/>
    <mergeCell ref="A41:B41"/>
    <mergeCell ref="C41:D41"/>
    <mergeCell ref="A42:B42"/>
    <mergeCell ref="C42:D42"/>
    <mergeCell ref="E40:F40"/>
    <mergeCell ref="E41:F41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38BE8-30BB-4743-A265-7C208AE7A696}">
  <dimension ref="A1:N40"/>
  <sheetViews>
    <sheetView topLeftCell="A19" workbookViewId="0">
      <selection activeCell="E25" sqref="E25"/>
    </sheetView>
  </sheetViews>
  <sheetFormatPr defaultRowHeight="12.75"/>
  <cols>
    <col min="1" max="1" width="35.5703125" style="2" customWidth="1"/>
    <col min="2" max="7" width="15" style="2" customWidth="1"/>
    <col min="8" max="16384" width="9.140625" style="2"/>
  </cols>
  <sheetData>
    <row r="1" spans="1:14">
      <c r="A1" s="189" t="s">
        <v>85</v>
      </c>
      <c r="B1" s="189"/>
      <c r="C1" s="189"/>
      <c r="D1" s="189"/>
      <c r="E1" s="189"/>
      <c r="F1" s="189"/>
      <c r="G1" s="189"/>
    </row>
    <row r="2" spans="1:14">
      <c r="A2" s="1"/>
    </row>
    <row r="3" spans="1:14">
      <c r="A3" s="1" t="s">
        <v>55</v>
      </c>
    </row>
    <row r="5" spans="1:14" ht="25.5">
      <c r="A5" s="161" t="s">
        <v>0</v>
      </c>
      <c r="B5" s="161" t="s">
        <v>41</v>
      </c>
      <c r="C5" s="39" t="s">
        <v>53</v>
      </c>
      <c r="D5" s="39" t="s">
        <v>43</v>
      </c>
      <c r="E5" s="39" t="s">
        <v>40</v>
      </c>
      <c r="F5" s="39" t="s">
        <v>39</v>
      </c>
      <c r="G5" s="3"/>
    </row>
    <row r="6" spans="1:14">
      <c r="A6" s="161"/>
      <c r="B6" s="161"/>
      <c r="C6" s="18" t="s">
        <v>1</v>
      </c>
      <c r="D6" s="18" t="s">
        <v>2</v>
      </c>
      <c r="E6" s="18" t="s">
        <v>54</v>
      </c>
      <c r="F6" s="18" t="s">
        <v>7</v>
      </c>
    </row>
    <row r="7" spans="1:14" s="47" customFormat="1" ht="25.5">
      <c r="A7" s="44" t="s">
        <v>87</v>
      </c>
      <c r="B7" s="45" t="s">
        <v>66</v>
      </c>
      <c r="C7" s="46">
        <v>1</v>
      </c>
      <c r="D7" s="48">
        <v>0</v>
      </c>
      <c r="E7" s="43">
        <f>C7*D7</f>
        <v>0</v>
      </c>
      <c r="F7" s="43">
        <f>E7*1.25</f>
        <v>0</v>
      </c>
      <c r="G7" s="185"/>
      <c r="H7" s="186"/>
      <c r="I7" s="186"/>
      <c r="J7" s="186"/>
      <c r="K7" s="186"/>
      <c r="L7" s="186"/>
      <c r="M7" s="186"/>
    </row>
    <row r="8" spans="1:14" s="47" customFormat="1" ht="51">
      <c r="A8" s="44" t="s">
        <v>88</v>
      </c>
      <c r="B8" s="45" t="s">
        <v>66</v>
      </c>
      <c r="C8" s="46">
        <v>1</v>
      </c>
      <c r="D8" s="48">
        <v>0</v>
      </c>
      <c r="E8" s="43">
        <v>0</v>
      </c>
      <c r="F8" s="43">
        <v>0</v>
      </c>
      <c r="G8" s="185"/>
      <c r="H8" s="186"/>
      <c r="I8" s="186"/>
      <c r="J8" s="186"/>
      <c r="K8" s="186"/>
      <c r="L8" s="186"/>
      <c r="M8" s="186"/>
    </row>
    <row r="9" spans="1:14" s="47" customFormat="1" ht="51">
      <c r="A9" s="44" t="s">
        <v>89</v>
      </c>
      <c r="B9" s="45" t="s">
        <v>66</v>
      </c>
      <c r="C9" s="46">
        <v>1</v>
      </c>
      <c r="D9" s="48">
        <v>0</v>
      </c>
      <c r="E9" s="43">
        <v>0</v>
      </c>
      <c r="F9" s="43">
        <v>0</v>
      </c>
      <c r="G9" s="185"/>
      <c r="H9" s="186"/>
      <c r="I9" s="186"/>
      <c r="J9" s="186"/>
      <c r="K9" s="186"/>
      <c r="L9" s="186"/>
      <c r="M9" s="186"/>
      <c r="N9" s="49"/>
    </row>
    <row r="10" spans="1:14" s="47" customFormat="1" ht="51">
      <c r="A10" s="44" t="s">
        <v>91</v>
      </c>
      <c r="B10" s="45" t="s">
        <v>66</v>
      </c>
      <c r="C10" s="46">
        <v>1</v>
      </c>
      <c r="D10" s="43">
        <v>0</v>
      </c>
      <c r="E10" s="43">
        <f>C10*D10</f>
        <v>0</v>
      </c>
      <c r="F10" s="43">
        <f>E10*1.25</f>
        <v>0</v>
      </c>
      <c r="G10" s="185"/>
      <c r="H10" s="186"/>
      <c r="I10" s="186"/>
      <c r="J10" s="186"/>
      <c r="K10" s="186"/>
      <c r="L10" s="186"/>
      <c r="M10" s="186"/>
    </row>
    <row r="11" spans="1:14" s="47" customFormat="1" ht="51">
      <c r="A11" s="44" t="s">
        <v>90</v>
      </c>
      <c r="B11" s="45" t="s">
        <v>66</v>
      </c>
      <c r="C11" s="46">
        <v>1</v>
      </c>
      <c r="D11" s="48">
        <v>0</v>
      </c>
      <c r="E11" s="43">
        <f>C11*D11</f>
        <v>0</v>
      </c>
      <c r="F11" s="43">
        <f>E11*1.25</f>
        <v>0</v>
      </c>
      <c r="G11" s="185"/>
      <c r="H11" s="186"/>
      <c r="I11" s="186"/>
      <c r="J11" s="186"/>
      <c r="K11" s="186"/>
      <c r="L11" s="186"/>
      <c r="M11" s="186"/>
    </row>
    <row r="12" spans="1:14" s="1" customFormat="1">
      <c r="A12" s="200" t="s">
        <v>68</v>
      </c>
      <c r="B12" s="201"/>
      <c r="C12" s="201"/>
      <c r="D12" s="202"/>
      <c r="E12" s="37">
        <f>SUM(E7:E11)</f>
        <v>0</v>
      </c>
      <c r="F12" s="37">
        <f>SUM(F7:F11)</f>
        <v>0</v>
      </c>
    </row>
    <row r="14" spans="1:14">
      <c r="A14" s="1" t="s">
        <v>67</v>
      </c>
    </row>
    <row r="16" spans="1:14" ht="25.5">
      <c r="A16" s="161" t="s">
        <v>0</v>
      </c>
      <c r="B16" s="161" t="s">
        <v>41</v>
      </c>
      <c r="C16" s="39" t="s">
        <v>5</v>
      </c>
      <c r="D16" s="39" t="s">
        <v>6</v>
      </c>
      <c r="E16" s="39" t="s">
        <v>43</v>
      </c>
      <c r="F16" s="39" t="s">
        <v>40</v>
      </c>
      <c r="G16" s="39" t="s">
        <v>39</v>
      </c>
    </row>
    <row r="17" spans="1:7">
      <c r="A17" s="161"/>
      <c r="B17" s="161"/>
      <c r="C17" s="18" t="s">
        <v>1</v>
      </c>
      <c r="D17" s="18" t="s">
        <v>2</v>
      </c>
      <c r="E17" s="18" t="s">
        <v>3</v>
      </c>
      <c r="F17" s="18" t="s">
        <v>33</v>
      </c>
      <c r="G17" s="18" t="s">
        <v>4</v>
      </c>
    </row>
    <row r="18" spans="1:7" s="47" customFormat="1" ht="25.5">
      <c r="A18" s="44" t="s">
        <v>87</v>
      </c>
      <c r="B18" s="45" t="s">
        <v>66</v>
      </c>
      <c r="C18" s="46">
        <v>1</v>
      </c>
      <c r="D18" s="46">
        <v>24</v>
      </c>
      <c r="E18" s="43">
        <v>0</v>
      </c>
      <c r="F18" s="43">
        <f>ROUND(C18*D18*E18,2)</f>
        <v>0</v>
      </c>
      <c r="G18" s="43">
        <f>F18*1.25</f>
        <v>0</v>
      </c>
    </row>
    <row r="19" spans="1:7" s="47" customFormat="1" ht="51">
      <c r="A19" s="44" t="s">
        <v>88</v>
      </c>
      <c r="B19" s="45" t="s">
        <v>66</v>
      </c>
      <c r="C19" s="46">
        <v>1</v>
      </c>
      <c r="D19" s="46">
        <v>24</v>
      </c>
      <c r="E19" s="43">
        <v>0</v>
      </c>
      <c r="F19" s="43">
        <f t="shared" ref="F19:F22" si="0">ROUND(C19*D19*E19,2)</f>
        <v>0</v>
      </c>
      <c r="G19" s="43">
        <f>F19*1.25</f>
        <v>0</v>
      </c>
    </row>
    <row r="20" spans="1:7" s="47" customFormat="1" ht="51">
      <c r="A20" s="44" t="s">
        <v>89</v>
      </c>
      <c r="B20" s="45" t="s">
        <v>66</v>
      </c>
      <c r="C20" s="46">
        <v>1</v>
      </c>
      <c r="D20" s="46">
        <v>24</v>
      </c>
      <c r="E20" s="43">
        <v>0</v>
      </c>
      <c r="F20" s="43">
        <f t="shared" si="0"/>
        <v>0</v>
      </c>
      <c r="G20" s="43">
        <f>F20*1.25</f>
        <v>0</v>
      </c>
    </row>
    <row r="21" spans="1:7" s="47" customFormat="1" ht="51">
      <c r="A21" s="44" t="s">
        <v>91</v>
      </c>
      <c r="B21" s="45" t="s">
        <v>66</v>
      </c>
      <c r="C21" s="46">
        <v>1</v>
      </c>
      <c r="D21" s="46">
        <v>24</v>
      </c>
      <c r="E21" s="43">
        <v>0</v>
      </c>
      <c r="F21" s="43">
        <f t="shared" si="0"/>
        <v>0</v>
      </c>
      <c r="G21" s="43">
        <f>F21*1.25</f>
        <v>0</v>
      </c>
    </row>
    <row r="22" spans="1:7" s="47" customFormat="1" ht="51">
      <c r="A22" s="44" t="s">
        <v>90</v>
      </c>
      <c r="B22" s="45" t="s">
        <v>66</v>
      </c>
      <c r="C22" s="46">
        <v>1</v>
      </c>
      <c r="D22" s="46">
        <v>24</v>
      </c>
      <c r="E22" s="43">
        <v>0</v>
      </c>
      <c r="F22" s="43">
        <f t="shared" si="0"/>
        <v>0</v>
      </c>
      <c r="G22" s="43">
        <f>F22*1.25</f>
        <v>0</v>
      </c>
    </row>
    <row r="23" spans="1:7" s="1" customFormat="1">
      <c r="A23" s="203" t="s">
        <v>69</v>
      </c>
      <c r="B23" s="204"/>
      <c r="C23" s="204"/>
      <c r="D23" s="204"/>
      <c r="E23" s="205"/>
      <c r="F23" s="37">
        <f>SUM(F18:F22)</f>
        <v>0</v>
      </c>
      <c r="G23" s="37">
        <f>SUM(G18:G22)</f>
        <v>0</v>
      </c>
    </row>
    <row r="24" spans="1:7">
      <c r="A24" s="8"/>
      <c r="B24" s="8"/>
      <c r="C24" s="8"/>
      <c r="D24" s="8"/>
      <c r="E24" s="8"/>
      <c r="F24" s="8"/>
      <c r="G24" s="9"/>
    </row>
    <row r="25" spans="1:7">
      <c r="A25" s="1" t="s">
        <v>42</v>
      </c>
    </row>
    <row r="27" spans="1:7" ht="25.5">
      <c r="A27" s="161" t="s">
        <v>0</v>
      </c>
      <c r="B27" s="161" t="s">
        <v>41</v>
      </c>
      <c r="C27" s="42" t="s">
        <v>8</v>
      </c>
      <c r="D27" s="42" t="s">
        <v>6</v>
      </c>
      <c r="E27" s="42" t="s">
        <v>43</v>
      </c>
      <c r="F27" s="42" t="s">
        <v>44</v>
      </c>
      <c r="G27" s="42" t="s">
        <v>45</v>
      </c>
    </row>
    <row r="28" spans="1:7">
      <c r="A28" s="161"/>
      <c r="B28" s="161"/>
      <c r="C28" s="18" t="s">
        <v>1</v>
      </c>
      <c r="D28" s="18" t="s">
        <v>2</v>
      </c>
      <c r="E28" s="18" t="s">
        <v>3</v>
      </c>
      <c r="F28" s="18" t="s">
        <v>33</v>
      </c>
      <c r="G28" s="18" t="s">
        <v>4</v>
      </c>
    </row>
    <row r="29" spans="1:7" ht="25.5">
      <c r="A29" s="6" t="s">
        <v>72</v>
      </c>
      <c r="B29" s="18" t="s">
        <v>59</v>
      </c>
      <c r="C29" s="23">
        <v>1000</v>
      </c>
      <c r="D29" s="18">
        <v>24</v>
      </c>
      <c r="E29" s="41">
        <v>0</v>
      </c>
      <c r="F29" s="13">
        <f>C29*D29*E29</f>
        <v>0</v>
      </c>
      <c r="G29" s="13">
        <f t="shared" ref="G29:G30" si="1">F29*1.25</f>
        <v>0</v>
      </c>
    </row>
    <row r="30" spans="1:7" ht="25.5">
      <c r="A30" s="22" t="s">
        <v>73</v>
      </c>
      <c r="B30" s="18" t="s">
        <v>59</v>
      </c>
      <c r="C30" s="18">
        <v>10</v>
      </c>
      <c r="D30" s="18">
        <v>24</v>
      </c>
      <c r="E30" s="41">
        <v>0</v>
      </c>
      <c r="F30" s="13">
        <f>ROUND(C30*D30*E30,2)</f>
        <v>0</v>
      </c>
      <c r="G30" s="13">
        <f t="shared" si="1"/>
        <v>0</v>
      </c>
    </row>
    <row r="31" spans="1:7" s="1" customFormat="1">
      <c r="A31" s="206" t="s">
        <v>70</v>
      </c>
      <c r="B31" s="207" t="s">
        <v>32</v>
      </c>
      <c r="C31" s="207">
        <v>8500</v>
      </c>
      <c r="D31" s="207">
        <v>12</v>
      </c>
      <c r="E31" s="208">
        <v>0</v>
      </c>
      <c r="F31" s="37">
        <f>SUM(F29:F30)</f>
        <v>0</v>
      </c>
      <c r="G31" s="37">
        <f>SUM(G29:G30)</f>
        <v>0</v>
      </c>
    </row>
    <row r="33" spans="1:7">
      <c r="A33" s="1" t="s">
        <v>86</v>
      </c>
    </row>
    <row r="35" spans="1:7" ht="38.25">
      <c r="A35" s="146" t="s">
        <v>47</v>
      </c>
      <c r="B35" s="147"/>
      <c r="C35" s="148" t="s">
        <v>93</v>
      </c>
      <c r="D35" s="150"/>
      <c r="E35" s="148" t="s">
        <v>163</v>
      </c>
      <c r="F35" s="150"/>
      <c r="G35" s="50" t="s">
        <v>94</v>
      </c>
    </row>
    <row r="36" spans="1:7">
      <c r="A36" s="209" t="s">
        <v>55</v>
      </c>
      <c r="B36" s="209"/>
      <c r="C36" s="172">
        <f>E12</f>
        <v>0</v>
      </c>
      <c r="D36" s="170"/>
      <c r="E36" s="148">
        <f>C36*0.25</f>
        <v>0</v>
      </c>
      <c r="F36" s="150"/>
      <c r="G36" s="110">
        <f>C36*1.25</f>
        <v>0</v>
      </c>
    </row>
    <row r="37" spans="1:7">
      <c r="A37" s="151" t="s">
        <v>71</v>
      </c>
      <c r="B37" s="151"/>
      <c r="C37" s="157">
        <f>F23</f>
        <v>0</v>
      </c>
      <c r="D37" s="158"/>
      <c r="E37" s="148">
        <f t="shared" ref="E37:E39" si="2">C37*0.25</f>
        <v>0</v>
      </c>
      <c r="F37" s="150"/>
      <c r="G37" s="110">
        <f t="shared" ref="G37:G38" si="3">C37*1.25</f>
        <v>0</v>
      </c>
    </row>
    <row r="38" spans="1:7">
      <c r="A38" s="171" t="s">
        <v>42</v>
      </c>
      <c r="B38" s="171"/>
      <c r="C38" s="157">
        <f>F31</f>
        <v>0</v>
      </c>
      <c r="D38" s="158"/>
      <c r="E38" s="148">
        <f t="shared" si="2"/>
        <v>0</v>
      </c>
      <c r="F38" s="150"/>
      <c r="G38" s="108">
        <f t="shared" si="3"/>
        <v>0</v>
      </c>
    </row>
    <row r="39" spans="1:7">
      <c r="A39" s="210" t="s">
        <v>74</v>
      </c>
      <c r="B39" s="210"/>
      <c r="C39" s="211">
        <f>SUM(C36:D38)</f>
        <v>0</v>
      </c>
      <c r="D39" s="212"/>
      <c r="E39" s="148">
        <f t="shared" si="2"/>
        <v>0</v>
      </c>
      <c r="F39" s="150"/>
      <c r="G39" s="109">
        <f>SUM(G36:G38)</f>
        <v>0</v>
      </c>
    </row>
    <row r="40" spans="1:7">
      <c r="A40" s="33"/>
      <c r="B40" s="33"/>
      <c r="C40" s="40"/>
      <c r="D40" s="40"/>
    </row>
  </sheetData>
  <mergeCells count="30">
    <mergeCell ref="A38:B38"/>
    <mergeCell ref="C38:D38"/>
    <mergeCell ref="A39:B39"/>
    <mergeCell ref="C39:D39"/>
    <mergeCell ref="E38:F38"/>
    <mergeCell ref="E39:F39"/>
    <mergeCell ref="A36:B36"/>
    <mergeCell ref="C36:D36"/>
    <mergeCell ref="A37:B37"/>
    <mergeCell ref="C37:D37"/>
    <mergeCell ref="E36:F36"/>
    <mergeCell ref="E37:F37"/>
    <mergeCell ref="A23:E23"/>
    <mergeCell ref="A27:A28"/>
    <mergeCell ref="B27:B28"/>
    <mergeCell ref="A31:E31"/>
    <mergeCell ref="A35:B35"/>
    <mergeCell ref="C35:D35"/>
    <mergeCell ref="E35:F35"/>
    <mergeCell ref="G9:M9"/>
    <mergeCell ref="G10:M10"/>
    <mergeCell ref="G11:M11"/>
    <mergeCell ref="A12:D12"/>
    <mergeCell ref="A16:A17"/>
    <mergeCell ref="B16:B17"/>
    <mergeCell ref="G8:M8"/>
    <mergeCell ref="A1:G1"/>
    <mergeCell ref="A5:A6"/>
    <mergeCell ref="B5:B6"/>
    <mergeCell ref="G7:M7"/>
  </mergeCell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65A4E-0B2A-4FE3-B0D7-4D10B03B056F}">
  <dimension ref="A2:H8"/>
  <sheetViews>
    <sheetView workbookViewId="0">
      <selection activeCell="C7" sqref="C7:D7"/>
    </sheetView>
  </sheetViews>
  <sheetFormatPr defaultRowHeight="15"/>
  <cols>
    <col min="1" max="1" width="42.28515625" bestFit="1" customWidth="1"/>
  </cols>
  <sheetData>
    <row r="2" spans="1:8" s="2" customFormat="1" ht="12.75">
      <c r="A2" s="1" t="s">
        <v>92</v>
      </c>
    </row>
    <row r="3" spans="1:8" s="2" customFormat="1" ht="12.75"/>
    <row r="4" spans="1:8" s="2" customFormat="1" ht="24" customHeight="1">
      <c r="A4" s="146" t="s">
        <v>47</v>
      </c>
      <c r="B4" s="147"/>
      <c r="C4" s="213" t="s">
        <v>93</v>
      </c>
      <c r="D4" s="213"/>
      <c r="E4" s="213" t="s">
        <v>163</v>
      </c>
      <c r="F4" s="213"/>
      <c r="G4" s="214" t="s">
        <v>94</v>
      </c>
      <c r="H4" s="215"/>
    </row>
    <row r="5" spans="1:8" s="2" customFormat="1" ht="12.75">
      <c r="A5" s="209" t="s">
        <v>55</v>
      </c>
      <c r="B5" s="209"/>
      <c r="C5" s="157">
        <f>'KOMUNALAC fiksna'!C40:D40+'VODNE fiksna'!C36:D36</f>
        <v>0</v>
      </c>
      <c r="D5" s="158"/>
      <c r="E5" s="213">
        <f>C5*0.25</f>
        <v>0</v>
      </c>
      <c r="F5" s="213"/>
      <c r="G5" s="214">
        <f>C5*1.25</f>
        <v>0</v>
      </c>
      <c r="H5" s="215"/>
    </row>
    <row r="6" spans="1:8" s="2" customFormat="1" ht="12.75">
      <c r="A6" s="151" t="s">
        <v>71</v>
      </c>
      <c r="B6" s="151"/>
      <c r="C6" s="157">
        <v>0</v>
      </c>
      <c r="D6" s="158"/>
      <c r="E6" s="213">
        <v>0</v>
      </c>
      <c r="F6" s="213"/>
      <c r="G6" s="214">
        <f t="shared" ref="G6:G7" si="0">C6*1.25</f>
        <v>0</v>
      </c>
      <c r="H6" s="215"/>
    </row>
    <row r="7" spans="1:8" s="2" customFormat="1" ht="12.75">
      <c r="A7" s="171" t="s">
        <v>42</v>
      </c>
      <c r="B7" s="171"/>
      <c r="C7" s="157">
        <f>'KOMUNALAC fiksna'!C42:D42+'VODNE fiksna'!C38:D38</f>
        <v>0</v>
      </c>
      <c r="D7" s="158"/>
      <c r="E7" s="213">
        <f t="shared" ref="E7:E8" si="1">C7*0.25</f>
        <v>0</v>
      </c>
      <c r="F7" s="213"/>
      <c r="G7" s="216">
        <f t="shared" si="0"/>
        <v>0</v>
      </c>
      <c r="H7" s="217"/>
    </row>
    <row r="8" spans="1:8" s="2" customFormat="1" ht="12.75">
      <c r="A8" s="210" t="s">
        <v>74</v>
      </c>
      <c r="B8" s="210"/>
      <c r="C8" s="211">
        <f>SUM(C5:D7)</f>
        <v>0</v>
      </c>
      <c r="D8" s="212"/>
      <c r="E8" s="220">
        <f t="shared" si="1"/>
        <v>0</v>
      </c>
      <c r="F8" s="220"/>
      <c r="G8" s="218">
        <f>SUM(G5:H7)</f>
        <v>0</v>
      </c>
      <c r="H8" s="219"/>
    </row>
  </sheetData>
  <mergeCells count="20">
    <mergeCell ref="E6:F6"/>
    <mergeCell ref="E7:F7"/>
    <mergeCell ref="E8:F8"/>
    <mergeCell ref="A8:B8"/>
    <mergeCell ref="C8:D8"/>
    <mergeCell ref="A6:B6"/>
    <mergeCell ref="C6:D6"/>
    <mergeCell ref="A7:B7"/>
    <mergeCell ref="C7:D7"/>
    <mergeCell ref="G4:H4"/>
    <mergeCell ref="G5:H5"/>
    <mergeCell ref="G6:H6"/>
    <mergeCell ref="G7:H7"/>
    <mergeCell ref="G8:H8"/>
    <mergeCell ref="A4:B4"/>
    <mergeCell ref="C4:D4"/>
    <mergeCell ref="A5:B5"/>
    <mergeCell ref="C5:D5"/>
    <mergeCell ref="E4:F4"/>
    <mergeCell ref="E5:F5"/>
  </mergeCell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3521A-498A-4222-850A-74321F970BC4}">
  <dimension ref="A1:F120"/>
  <sheetViews>
    <sheetView topLeftCell="A70" workbookViewId="0">
      <selection activeCell="D79" sqref="D79"/>
    </sheetView>
  </sheetViews>
  <sheetFormatPr defaultRowHeight="15"/>
  <cols>
    <col min="1" max="1" width="46.140625" customWidth="1"/>
    <col min="2" max="2" width="25" customWidth="1"/>
    <col min="3" max="4" width="22.28515625" customWidth="1"/>
    <col min="5" max="5" width="25.85546875" customWidth="1"/>
    <col min="6" max="6" width="30.28515625" customWidth="1"/>
  </cols>
  <sheetData>
    <row r="1" spans="1:6">
      <c r="A1" s="60" t="s">
        <v>95</v>
      </c>
    </row>
    <row r="2" spans="1:6">
      <c r="A2" s="60"/>
    </row>
    <row r="3" spans="1:6" ht="9" customHeight="1">
      <c r="A3" s="61">
        <v>1</v>
      </c>
      <c r="B3" s="61">
        <v>2</v>
      </c>
      <c r="C3" s="61">
        <v>3</v>
      </c>
      <c r="D3" s="61">
        <v>4</v>
      </c>
      <c r="E3" s="61" t="s">
        <v>96</v>
      </c>
    </row>
    <row r="4" spans="1:6" ht="81" customHeight="1">
      <c r="A4" s="62" t="s">
        <v>97</v>
      </c>
      <c r="B4" s="63" t="s">
        <v>98</v>
      </c>
      <c r="C4" s="63" t="s">
        <v>53</v>
      </c>
      <c r="D4" s="64" t="s">
        <v>99</v>
      </c>
      <c r="E4" s="62" t="s">
        <v>100</v>
      </c>
      <c r="F4" s="116"/>
    </row>
    <row r="5" spans="1:6">
      <c r="A5" s="65" t="s">
        <v>101</v>
      </c>
      <c r="B5" s="66" t="s">
        <v>102</v>
      </c>
      <c r="C5" s="221">
        <v>3</v>
      </c>
      <c r="D5" s="222">
        <v>0</v>
      </c>
      <c r="E5" s="222">
        <f>C5*D5</f>
        <v>0</v>
      </c>
    </row>
    <row r="6" spans="1:6">
      <c r="A6" s="67" t="s">
        <v>103</v>
      </c>
      <c r="B6" s="66" t="s">
        <v>102</v>
      </c>
      <c r="C6" s="221"/>
      <c r="D6" s="222"/>
      <c r="E6" s="222"/>
    </row>
    <row r="7" spans="1:6">
      <c r="A7" s="65" t="s">
        <v>104</v>
      </c>
      <c r="B7" s="66" t="s">
        <v>102</v>
      </c>
      <c r="C7" s="221"/>
      <c r="D7" s="222"/>
      <c r="E7" s="222"/>
    </row>
    <row r="8" spans="1:6">
      <c r="A8" s="65" t="s">
        <v>105</v>
      </c>
      <c r="B8" s="66" t="s">
        <v>102</v>
      </c>
      <c r="C8" s="221"/>
      <c r="D8" s="222"/>
      <c r="E8" s="222"/>
    </row>
    <row r="9" spans="1:6">
      <c r="A9" s="67" t="s">
        <v>106</v>
      </c>
      <c r="B9" s="66" t="s">
        <v>102</v>
      </c>
      <c r="C9" s="221"/>
      <c r="D9" s="222"/>
      <c r="E9" s="222"/>
    </row>
    <row r="10" spans="1:6">
      <c r="A10" s="65" t="s">
        <v>107</v>
      </c>
      <c r="B10" s="66" t="s">
        <v>108</v>
      </c>
      <c r="C10" s="221"/>
      <c r="D10" s="222"/>
      <c r="E10" s="222"/>
    </row>
    <row r="11" spans="1:6">
      <c r="A11" s="65" t="s">
        <v>109</v>
      </c>
      <c r="B11" s="66" t="s">
        <v>102</v>
      </c>
      <c r="C11" s="221"/>
      <c r="D11" s="222"/>
      <c r="E11" s="222"/>
    </row>
    <row r="12" spans="1:6">
      <c r="A12" s="65" t="s">
        <v>110</v>
      </c>
      <c r="B12" s="66" t="s">
        <v>102</v>
      </c>
      <c r="C12" s="221"/>
      <c r="D12" s="222"/>
      <c r="E12" s="222"/>
    </row>
    <row r="13" spans="1:6">
      <c r="A13" s="65" t="s">
        <v>111</v>
      </c>
      <c r="B13" s="66">
        <v>500</v>
      </c>
      <c r="C13" s="221"/>
      <c r="D13" s="222"/>
      <c r="E13" s="222"/>
    </row>
    <row r="14" spans="1:6">
      <c r="A14" s="65" t="s">
        <v>112</v>
      </c>
      <c r="B14" s="66" t="s">
        <v>102</v>
      </c>
      <c r="C14" s="221"/>
      <c r="D14" s="222"/>
      <c r="E14" s="222"/>
    </row>
    <row r="15" spans="1:6">
      <c r="A15" s="65" t="s">
        <v>113</v>
      </c>
      <c r="B15" s="66" t="s">
        <v>102</v>
      </c>
      <c r="C15" s="221"/>
      <c r="D15" s="222"/>
      <c r="E15" s="222"/>
    </row>
    <row r="16" spans="1:6">
      <c r="A16" s="65" t="s">
        <v>114</v>
      </c>
      <c r="B16" s="66" t="s">
        <v>102</v>
      </c>
      <c r="C16" s="221"/>
      <c r="D16" s="222"/>
      <c r="E16" s="222"/>
    </row>
    <row r="17" spans="1:5">
      <c r="A17" s="68" t="s">
        <v>115</v>
      </c>
      <c r="B17" s="69">
        <v>100</v>
      </c>
      <c r="C17" s="221"/>
      <c r="D17" s="222"/>
      <c r="E17" s="222"/>
    </row>
    <row r="18" spans="1:5">
      <c r="A18" s="68" t="s">
        <v>114</v>
      </c>
      <c r="B18" s="69" t="s">
        <v>102</v>
      </c>
      <c r="C18" s="221"/>
      <c r="D18" s="222"/>
      <c r="E18" s="222"/>
    </row>
    <row r="19" spans="1:5" ht="24">
      <c r="A19" s="70" t="s">
        <v>116</v>
      </c>
      <c r="B19" s="66" t="s">
        <v>117</v>
      </c>
      <c r="C19" s="221"/>
      <c r="D19" s="222"/>
      <c r="E19" s="222"/>
    </row>
    <row r="20" spans="1:5">
      <c r="A20" s="71" t="s">
        <v>118</v>
      </c>
      <c r="B20" s="66" t="s">
        <v>119</v>
      </c>
      <c r="C20" s="221"/>
      <c r="D20" s="222"/>
      <c r="E20" s="222"/>
    </row>
    <row r="21" spans="1:5">
      <c r="A21" s="224" t="s">
        <v>120</v>
      </c>
      <c r="B21" s="225"/>
      <c r="C21" s="221"/>
      <c r="D21" s="222"/>
      <c r="E21" s="222"/>
    </row>
    <row r="22" spans="1:5">
      <c r="A22" s="223" t="s">
        <v>121</v>
      </c>
      <c r="B22" s="223"/>
      <c r="C22" s="221"/>
      <c r="D22" s="222"/>
      <c r="E22" s="222"/>
    </row>
    <row r="23" spans="1:5" ht="81" customHeight="1">
      <c r="A23" s="62" t="s">
        <v>122</v>
      </c>
      <c r="B23" s="63" t="s">
        <v>98</v>
      </c>
      <c r="C23" s="63" t="s">
        <v>53</v>
      </c>
      <c r="D23" s="64" t="s">
        <v>123</v>
      </c>
      <c r="E23" s="62" t="s">
        <v>100</v>
      </c>
    </row>
    <row r="24" spans="1:5">
      <c r="A24" s="65" t="s">
        <v>101</v>
      </c>
      <c r="B24" s="66" t="s">
        <v>102</v>
      </c>
      <c r="C24" s="221">
        <v>1</v>
      </c>
      <c r="D24" s="222">
        <v>0</v>
      </c>
      <c r="E24" s="222">
        <f>C24*D24</f>
        <v>0</v>
      </c>
    </row>
    <row r="25" spans="1:5">
      <c r="A25" s="67" t="s">
        <v>103</v>
      </c>
      <c r="B25" s="66" t="s">
        <v>102</v>
      </c>
      <c r="C25" s="221"/>
      <c r="D25" s="222"/>
      <c r="E25" s="222"/>
    </row>
    <row r="26" spans="1:5">
      <c r="A26" s="65" t="s">
        <v>104</v>
      </c>
      <c r="B26" s="66" t="s">
        <v>102</v>
      </c>
      <c r="C26" s="221"/>
      <c r="D26" s="222"/>
      <c r="E26" s="222"/>
    </row>
    <row r="27" spans="1:5">
      <c r="A27" s="65" t="s">
        <v>105</v>
      </c>
      <c r="B27" s="66" t="s">
        <v>102</v>
      </c>
      <c r="C27" s="221"/>
      <c r="D27" s="222"/>
      <c r="E27" s="222"/>
    </row>
    <row r="28" spans="1:5">
      <c r="A28" s="67" t="s">
        <v>106</v>
      </c>
      <c r="B28" s="66" t="s">
        <v>102</v>
      </c>
      <c r="C28" s="221"/>
      <c r="D28" s="222"/>
      <c r="E28" s="222"/>
    </row>
    <row r="29" spans="1:5">
      <c r="A29" s="65" t="s">
        <v>107</v>
      </c>
      <c r="B29" s="66" t="s">
        <v>124</v>
      </c>
      <c r="C29" s="221"/>
      <c r="D29" s="222"/>
      <c r="E29" s="222"/>
    </row>
    <row r="30" spans="1:5">
      <c r="A30" s="65" t="s">
        <v>109</v>
      </c>
      <c r="B30" s="66" t="s">
        <v>102</v>
      </c>
      <c r="C30" s="221"/>
      <c r="D30" s="222"/>
      <c r="E30" s="222"/>
    </row>
    <row r="31" spans="1:5">
      <c r="A31" s="65" t="s">
        <v>110</v>
      </c>
      <c r="B31" s="66" t="s">
        <v>102</v>
      </c>
      <c r="C31" s="221"/>
      <c r="D31" s="222"/>
      <c r="E31" s="222"/>
    </row>
    <row r="32" spans="1:5">
      <c r="A32" s="65" t="s">
        <v>113</v>
      </c>
      <c r="B32" s="66" t="s">
        <v>102</v>
      </c>
      <c r="C32" s="221"/>
      <c r="D32" s="222"/>
      <c r="E32" s="222"/>
    </row>
    <row r="33" spans="1:6">
      <c r="A33" s="65" t="s">
        <v>114</v>
      </c>
      <c r="B33" s="66" t="s">
        <v>102</v>
      </c>
      <c r="C33" s="221"/>
      <c r="D33" s="222"/>
      <c r="E33" s="222"/>
    </row>
    <row r="34" spans="1:6" ht="24">
      <c r="A34" s="70" t="s">
        <v>116</v>
      </c>
      <c r="B34" s="66" t="s">
        <v>117</v>
      </c>
      <c r="C34" s="221"/>
      <c r="D34" s="222"/>
      <c r="E34" s="222"/>
    </row>
    <row r="35" spans="1:6">
      <c r="A35" s="71" t="s">
        <v>118</v>
      </c>
      <c r="B35" s="66" t="s">
        <v>119</v>
      </c>
      <c r="C35" s="221"/>
      <c r="D35" s="222"/>
      <c r="E35" s="222"/>
    </row>
    <row r="36" spans="1:6">
      <c r="A36" s="223" t="s">
        <v>121</v>
      </c>
      <c r="B36" s="223"/>
      <c r="C36" s="221"/>
      <c r="D36" s="222"/>
      <c r="E36" s="222"/>
    </row>
    <row r="37" spans="1:6" ht="81" customHeight="1">
      <c r="A37" s="62" t="s">
        <v>125</v>
      </c>
      <c r="B37" s="63" t="s">
        <v>98</v>
      </c>
      <c r="C37" s="63" t="s">
        <v>172</v>
      </c>
      <c r="D37" s="64" t="s">
        <v>126</v>
      </c>
      <c r="E37" s="62" t="s">
        <v>100</v>
      </c>
    </row>
    <row r="38" spans="1:6">
      <c r="A38" s="65" t="s">
        <v>101</v>
      </c>
      <c r="B38" s="66" t="s">
        <v>102</v>
      </c>
      <c r="C38" s="221">
        <v>34</v>
      </c>
      <c r="D38" s="222">
        <v>0</v>
      </c>
      <c r="E38" s="222">
        <f>C38*D38</f>
        <v>0</v>
      </c>
    </row>
    <row r="39" spans="1:6">
      <c r="A39" s="67" t="s">
        <v>103</v>
      </c>
      <c r="B39" s="66" t="s">
        <v>102</v>
      </c>
      <c r="C39" s="221"/>
      <c r="D39" s="222"/>
      <c r="E39" s="222"/>
    </row>
    <row r="40" spans="1:6">
      <c r="A40" s="65" t="s">
        <v>104</v>
      </c>
      <c r="B40" s="66" t="s">
        <v>102</v>
      </c>
      <c r="C40" s="221"/>
      <c r="D40" s="222"/>
      <c r="E40" s="222"/>
    </row>
    <row r="41" spans="1:6">
      <c r="A41" s="65" t="s">
        <v>127</v>
      </c>
      <c r="B41" s="66">
        <v>100</v>
      </c>
      <c r="C41" s="221"/>
      <c r="D41" s="222"/>
      <c r="E41" s="222"/>
    </row>
    <row r="42" spans="1:6">
      <c r="A42" s="67" t="s">
        <v>106</v>
      </c>
      <c r="B42" s="66" t="s">
        <v>102</v>
      </c>
      <c r="C42" s="221"/>
      <c r="D42" s="222"/>
      <c r="E42" s="222"/>
    </row>
    <row r="43" spans="1:6">
      <c r="A43" s="65" t="s">
        <v>107</v>
      </c>
      <c r="B43" s="66" t="s">
        <v>128</v>
      </c>
      <c r="C43" s="221"/>
      <c r="D43" s="222"/>
      <c r="E43" s="222"/>
    </row>
    <row r="44" spans="1:6">
      <c r="A44" s="65" t="s">
        <v>129</v>
      </c>
      <c r="B44" s="66" t="s">
        <v>102</v>
      </c>
      <c r="C44" s="221"/>
      <c r="D44" s="222"/>
      <c r="E44" s="222"/>
      <c r="F44" s="72"/>
    </row>
    <row r="45" spans="1:6" ht="24">
      <c r="A45" s="70" t="s">
        <v>116</v>
      </c>
      <c r="B45" s="66" t="s">
        <v>117</v>
      </c>
      <c r="C45" s="221"/>
      <c r="D45" s="222"/>
      <c r="E45" s="222"/>
    </row>
    <row r="46" spans="1:6">
      <c r="A46" s="71" t="s">
        <v>118</v>
      </c>
      <c r="B46" s="66" t="s">
        <v>119</v>
      </c>
      <c r="C46" s="221"/>
      <c r="D46" s="222"/>
      <c r="E46" s="222"/>
    </row>
    <row r="47" spans="1:6">
      <c r="A47" s="223" t="s">
        <v>121</v>
      </c>
      <c r="B47" s="223"/>
      <c r="C47" s="221"/>
      <c r="D47" s="222"/>
      <c r="E47" s="222"/>
    </row>
    <row r="48" spans="1:6" ht="81" customHeight="1">
      <c r="A48" s="62" t="s">
        <v>130</v>
      </c>
      <c r="B48" s="63" t="s">
        <v>98</v>
      </c>
      <c r="C48" s="63" t="s">
        <v>53</v>
      </c>
      <c r="D48" s="64" t="s">
        <v>131</v>
      </c>
      <c r="E48" s="62" t="s">
        <v>100</v>
      </c>
    </row>
    <row r="49" spans="1:5">
      <c r="A49" s="65" t="s">
        <v>101</v>
      </c>
      <c r="B49" s="66" t="s">
        <v>102</v>
      </c>
      <c r="C49" s="221">
        <v>7</v>
      </c>
      <c r="D49" s="222">
        <v>0</v>
      </c>
      <c r="E49" s="222">
        <f>C49*D49</f>
        <v>0</v>
      </c>
    </row>
    <row r="50" spans="1:5">
      <c r="A50" s="67" t="s">
        <v>103</v>
      </c>
      <c r="B50" s="66" t="s">
        <v>102</v>
      </c>
      <c r="C50" s="221"/>
      <c r="D50" s="222"/>
      <c r="E50" s="222"/>
    </row>
    <row r="51" spans="1:5">
      <c r="A51" s="65" t="s">
        <v>104</v>
      </c>
      <c r="B51" s="66" t="s">
        <v>102</v>
      </c>
      <c r="C51" s="221"/>
      <c r="D51" s="222"/>
      <c r="E51" s="222"/>
    </row>
    <row r="52" spans="1:5">
      <c r="A52" s="65" t="s">
        <v>105</v>
      </c>
      <c r="B52" s="66">
        <v>200</v>
      </c>
      <c r="C52" s="221"/>
      <c r="D52" s="222"/>
      <c r="E52" s="222"/>
    </row>
    <row r="53" spans="1:5">
      <c r="A53" s="67" t="s">
        <v>106</v>
      </c>
      <c r="B53" s="66" t="s">
        <v>102</v>
      </c>
      <c r="C53" s="221"/>
      <c r="D53" s="222"/>
      <c r="E53" s="222"/>
    </row>
    <row r="54" spans="1:5">
      <c r="A54" s="65" t="s">
        <v>107</v>
      </c>
      <c r="B54" s="66" t="s">
        <v>128</v>
      </c>
      <c r="C54" s="221"/>
      <c r="D54" s="222"/>
      <c r="E54" s="222"/>
    </row>
    <row r="55" spans="1:5">
      <c r="A55" s="65" t="s">
        <v>129</v>
      </c>
      <c r="B55" s="66" t="s">
        <v>102</v>
      </c>
      <c r="C55" s="221"/>
      <c r="D55" s="222"/>
      <c r="E55" s="222"/>
    </row>
    <row r="56" spans="1:5">
      <c r="A56" s="65" t="s">
        <v>132</v>
      </c>
      <c r="B56" s="66">
        <v>600</v>
      </c>
      <c r="C56" s="221"/>
      <c r="D56" s="222"/>
      <c r="E56" s="222"/>
    </row>
    <row r="57" spans="1:5" ht="24">
      <c r="A57" s="70" t="s">
        <v>116</v>
      </c>
      <c r="B57" s="66" t="s">
        <v>117</v>
      </c>
      <c r="C57" s="221"/>
      <c r="D57" s="222"/>
      <c r="E57" s="222"/>
    </row>
    <row r="58" spans="1:5">
      <c r="A58" s="71" t="s">
        <v>118</v>
      </c>
      <c r="B58" s="66" t="s">
        <v>119</v>
      </c>
      <c r="C58" s="221"/>
      <c r="D58" s="222"/>
      <c r="E58" s="222"/>
    </row>
    <row r="59" spans="1:5">
      <c r="A59" s="223" t="s">
        <v>121</v>
      </c>
      <c r="B59" s="223"/>
      <c r="C59" s="221"/>
      <c r="D59" s="222"/>
      <c r="E59" s="222"/>
    </row>
    <row r="60" spans="1:5" ht="81" customHeight="1">
      <c r="A60" s="62" t="s">
        <v>133</v>
      </c>
      <c r="B60" s="63" t="s">
        <v>98</v>
      </c>
      <c r="C60" s="63" t="s">
        <v>53</v>
      </c>
      <c r="D60" s="64" t="s">
        <v>134</v>
      </c>
      <c r="E60" s="62" t="s">
        <v>100</v>
      </c>
    </row>
    <row r="61" spans="1:5">
      <c r="A61" s="65" t="s">
        <v>101</v>
      </c>
      <c r="B61" s="66" t="s">
        <v>102</v>
      </c>
      <c r="C61" s="228">
        <v>3</v>
      </c>
      <c r="D61" s="222">
        <v>0</v>
      </c>
      <c r="E61" s="222">
        <f>C61*D61</f>
        <v>0</v>
      </c>
    </row>
    <row r="62" spans="1:5">
      <c r="A62" s="67" t="s">
        <v>103</v>
      </c>
      <c r="B62" s="66" t="s">
        <v>102</v>
      </c>
      <c r="C62" s="228"/>
      <c r="D62" s="222"/>
      <c r="E62" s="222"/>
    </row>
    <row r="63" spans="1:5">
      <c r="A63" s="65" t="s">
        <v>107</v>
      </c>
      <c r="B63" s="66" t="s">
        <v>135</v>
      </c>
      <c r="C63" s="228"/>
      <c r="D63" s="222"/>
      <c r="E63" s="222"/>
    </row>
    <row r="64" spans="1:5">
      <c r="A64" s="65" t="s">
        <v>109</v>
      </c>
      <c r="B64" s="66" t="s">
        <v>102</v>
      </c>
      <c r="C64" s="228"/>
      <c r="D64" s="222"/>
      <c r="E64" s="222"/>
    </row>
    <row r="65" spans="1:5">
      <c r="A65" s="65" t="s">
        <v>110</v>
      </c>
      <c r="B65" s="66" t="s">
        <v>102</v>
      </c>
      <c r="C65" s="228"/>
      <c r="D65" s="222"/>
      <c r="E65" s="222"/>
    </row>
    <row r="66" spans="1:5" ht="24">
      <c r="A66" s="70" t="s">
        <v>136</v>
      </c>
      <c r="B66" s="66" t="s">
        <v>137</v>
      </c>
      <c r="C66" s="228"/>
      <c r="D66" s="222"/>
      <c r="E66" s="222"/>
    </row>
    <row r="67" spans="1:5" ht="81" customHeight="1">
      <c r="A67" s="62" t="s">
        <v>138</v>
      </c>
      <c r="B67" s="63" t="s">
        <v>98</v>
      </c>
      <c r="C67" s="63" t="s">
        <v>53</v>
      </c>
      <c r="D67" s="64" t="s">
        <v>139</v>
      </c>
      <c r="E67" s="62" t="s">
        <v>100</v>
      </c>
    </row>
    <row r="68" spans="1:5">
      <c r="A68" s="65" t="s">
        <v>101</v>
      </c>
      <c r="B68" s="66" t="s">
        <v>102</v>
      </c>
      <c r="C68" s="228">
        <v>9</v>
      </c>
      <c r="D68" s="222">
        <v>0</v>
      </c>
      <c r="E68" s="222">
        <f>C68*D68</f>
        <v>0</v>
      </c>
    </row>
    <row r="69" spans="1:5">
      <c r="A69" s="67" t="s">
        <v>103</v>
      </c>
      <c r="B69" s="66" t="s">
        <v>102</v>
      </c>
      <c r="C69" s="228"/>
      <c r="D69" s="222"/>
      <c r="E69" s="222"/>
    </row>
    <row r="70" spans="1:5">
      <c r="A70" s="65" t="s">
        <v>109</v>
      </c>
      <c r="B70" s="66" t="s">
        <v>102</v>
      </c>
      <c r="C70" s="228"/>
      <c r="D70" s="222"/>
      <c r="E70" s="222"/>
    </row>
    <row r="71" spans="1:5">
      <c r="A71" s="65" t="s">
        <v>110</v>
      </c>
      <c r="B71" s="66" t="s">
        <v>102</v>
      </c>
      <c r="C71" s="228"/>
      <c r="D71" s="222"/>
      <c r="E71" s="222"/>
    </row>
    <row r="72" spans="1:5" ht="81" customHeight="1">
      <c r="A72" s="73" t="s">
        <v>140</v>
      </c>
      <c r="B72" s="63" t="s">
        <v>98</v>
      </c>
      <c r="C72" s="63" t="s">
        <v>53</v>
      </c>
      <c r="D72" s="64" t="s">
        <v>145</v>
      </c>
      <c r="E72" s="62" t="s">
        <v>100</v>
      </c>
    </row>
    <row r="73" spans="1:5" ht="24">
      <c r="A73" s="74" t="s">
        <v>146</v>
      </c>
      <c r="B73" s="75" t="s">
        <v>147</v>
      </c>
      <c r="C73" s="66">
        <v>3</v>
      </c>
      <c r="D73" s="76">
        <v>0</v>
      </c>
      <c r="E73" s="76">
        <f>C73*D73</f>
        <v>0</v>
      </c>
    </row>
    <row r="74" spans="1:5" ht="81" customHeight="1">
      <c r="A74" s="62" t="s">
        <v>144</v>
      </c>
      <c r="B74" s="63" t="s">
        <v>98</v>
      </c>
      <c r="C74" s="63" t="s">
        <v>53</v>
      </c>
      <c r="D74" s="64" t="s">
        <v>148</v>
      </c>
      <c r="E74" s="62" t="s">
        <v>100</v>
      </c>
    </row>
    <row r="75" spans="1:5" ht="24">
      <c r="A75" s="141" t="s">
        <v>189</v>
      </c>
      <c r="B75" s="66" t="s">
        <v>168</v>
      </c>
      <c r="C75" s="66">
        <v>1</v>
      </c>
      <c r="D75" s="76">
        <v>0</v>
      </c>
      <c r="E75" s="76">
        <f>C75*D75</f>
        <v>0</v>
      </c>
    </row>
    <row r="76" spans="1:5" ht="81" customHeight="1">
      <c r="A76" s="77" t="s">
        <v>164</v>
      </c>
      <c r="B76" s="78"/>
      <c r="C76" s="63" t="s">
        <v>53</v>
      </c>
      <c r="D76" s="64" t="s">
        <v>149</v>
      </c>
      <c r="E76" s="62" t="s">
        <v>100</v>
      </c>
    </row>
    <row r="77" spans="1:5">
      <c r="A77" s="79" t="s">
        <v>150</v>
      </c>
      <c r="B77" s="80"/>
      <c r="C77" s="142">
        <v>61</v>
      </c>
      <c r="D77" s="82">
        <v>0</v>
      </c>
      <c r="E77" s="82">
        <v>0</v>
      </c>
    </row>
    <row r="78" spans="1:5" ht="24">
      <c r="A78" s="77" t="s">
        <v>188</v>
      </c>
      <c r="B78" s="78"/>
      <c r="C78" s="64" t="s">
        <v>151</v>
      </c>
      <c r="D78" s="64" t="s">
        <v>152</v>
      </c>
      <c r="E78" s="64" t="s">
        <v>153</v>
      </c>
    </row>
    <row r="79" spans="1:5">
      <c r="A79" s="229" t="s">
        <v>169</v>
      </c>
      <c r="B79" s="230"/>
      <c r="C79" s="83">
        <v>41</v>
      </c>
      <c r="D79" s="84"/>
      <c r="E79" s="84">
        <f>B116</f>
        <v>0</v>
      </c>
    </row>
    <row r="80" spans="1:5" ht="68.25" customHeight="1">
      <c r="A80" s="226"/>
      <c r="B80" s="227"/>
      <c r="C80" s="83"/>
      <c r="D80" s="84"/>
      <c r="E80" s="84"/>
    </row>
    <row r="81" spans="1:5">
      <c r="A81" s="226"/>
      <c r="B81" s="227"/>
      <c r="C81" s="83"/>
      <c r="D81" s="84"/>
      <c r="E81" s="84"/>
    </row>
    <row r="82" spans="1:5">
      <c r="A82" s="226"/>
      <c r="B82" s="227"/>
      <c r="C82" s="83"/>
      <c r="D82" s="84"/>
      <c r="E82" s="84"/>
    </row>
    <row r="83" spans="1:5">
      <c r="A83" s="226"/>
      <c r="B83" s="227"/>
      <c r="C83" s="83"/>
      <c r="D83" s="84"/>
      <c r="E83" s="84"/>
    </row>
    <row r="84" spans="1:5">
      <c r="A84" s="226"/>
      <c r="B84" s="227"/>
      <c r="C84" s="83"/>
      <c r="D84" s="84"/>
      <c r="E84" s="84"/>
    </row>
    <row r="85" spans="1:5">
      <c r="A85" s="226"/>
      <c r="B85" s="227"/>
      <c r="C85" s="83"/>
      <c r="D85" s="84"/>
      <c r="E85" s="84"/>
    </row>
    <row r="86" spans="1:5">
      <c r="A86" s="226"/>
      <c r="B86" s="227"/>
      <c r="C86" s="83"/>
      <c r="D86" s="84"/>
      <c r="E86" s="84"/>
    </row>
    <row r="87" spans="1:5">
      <c r="A87" s="226"/>
      <c r="B87" s="227"/>
      <c r="C87" s="83"/>
      <c r="D87" s="84"/>
      <c r="E87" s="84"/>
    </row>
    <row r="88" spans="1:5">
      <c r="A88" s="232"/>
      <c r="B88" s="232"/>
      <c r="C88" s="85"/>
      <c r="D88" s="86"/>
      <c r="E88" s="84"/>
    </row>
    <row r="91" spans="1:5" ht="15.75" thickBot="1"/>
    <row r="92" spans="1:5">
      <c r="A92" s="87" t="s">
        <v>154</v>
      </c>
      <c r="B92" s="88" t="s">
        <v>155</v>
      </c>
      <c r="C92" s="89" t="s">
        <v>156</v>
      </c>
    </row>
    <row r="93" spans="1:5">
      <c r="A93" s="90" t="s">
        <v>97</v>
      </c>
      <c r="B93" s="91">
        <f>E5</f>
        <v>0</v>
      </c>
      <c r="C93" s="92">
        <f t="shared" ref="C93:C101" si="0">B93*24</f>
        <v>0</v>
      </c>
      <c r="E93" s="93"/>
    </row>
    <row r="94" spans="1:5" ht="30.75" customHeight="1">
      <c r="A94" s="90" t="s">
        <v>122</v>
      </c>
      <c r="B94" s="91">
        <f>E24</f>
        <v>0</v>
      </c>
      <c r="C94" s="92">
        <f t="shared" si="0"/>
        <v>0</v>
      </c>
      <c r="E94" s="93"/>
    </row>
    <row r="95" spans="1:5">
      <c r="A95" s="90" t="s">
        <v>125</v>
      </c>
      <c r="B95" s="91">
        <f>E38</f>
        <v>0</v>
      </c>
      <c r="C95" s="92">
        <f t="shared" si="0"/>
        <v>0</v>
      </c>
      <c r="E95" s="93"/>
    </row>
    <row r="96" spans="1:5">
      <c r="A96" s="90" t="s">
        <v>130</v>
      </c>
      <c r="B96" s="91">
        <f>E49</f>
        <v>0</v>
      </c>
      <c r="C96" s="92">
        <f t="shared" si="0"/>
        <v>0</v>
      </c>
      <c r="E96" s="93"/>
    </row>
    <row r="97" spans="1:5">
      <c r="A97" s="90" t="s">
        <v>133</v>
      </c>
      <c r="B97" s="91">
        <f>E61</f>
        <v>0</v>
      </c>
      <c r="C97" s="92">
        <f t="shared" si="0"/>
        <v>0</v>
      </c>
      <c r="E97" s="93"/>
    </row>
    <row r="98" spans="1:5">
      <c r="A98" s="90" t="s">
        <v>138</v>
      </c>
      <c r="B98" s="91">
        <f>E68</f>
        <v>0</v>
      </c>
      <c r="C98" s="92">
        <f t="shared" si="0"/>
        <v>0</v>
      </c>
      <c r="E98" s="93"/>
    </row>
    <row r="99" spans="1:5">
      <c r="A99" s="90" t="s">
        <v>140</v>
      </c>
      <c r="B99" s="91">
        <f>E73</f>
        <v>0</v>
      </c>
      <c r="C99" s="92">
        <f>B99*24</f>
        <v>0</v>
      </c>
      <c r="E99" s="93"/>
    </row>
    <row r="100" spans="1:5">
      <c r="A100" s="90" t="s">
        <v>144</v>
      </c>
      <c r="B100" s="91">
        <f>E75</f>
        <v>0</v>
      </c>
      <c r="C100" s="92">
        <f t="shared" si="0"/>
        <v>0</v>
      </c>
      <c r="E100" s="93"/>
    </row>
    <row r="101" spans="1:5">
      <c r="A101" s="90" t="s">
        <v>164</v>
      </c>
      <c r="B101" s="91">
        <f>E77</f>
        <v>0</v>
      </c>
      <c r="C101" s="92">
        <f t="shared" si="0"/>
        <v>0</v>
      </c>
    </row>
    <row r="102" spans="1:5" ht="15.75" thickBot="1">
      <c r="A102" s="94" t="s">
        <v>165</v>
      </c>
      <c r="B102" s="143">
        <f>E79</f>
        <v>0</v>
      </c>
      <c r="C102" s="96">
        <f>B116</f>
        <v>0</v>
      </c>
    </row>
    <row r="103" spans="1:5">
      <c r="A103" s="97" t="s">
        <v>157</v>
      </c>
      <c r="B103" s="98">
        <f>SUM(B93:B101)</f>
        <v>0</v>
      </c>
      <c r="C103" s="99">
        <f>SUM(C93:C102)</f>
        <v>0</v>
      </c>
    </row>
    <row r="104" spans="1:5">
      <c r="A104" s="100" t="s">
        <v>158</v>
      </c>
      <c r="B104" s="91">
        <f>B103*0.25</f>
        <v>0</v>
      </c>
      <c r="C104" s="92">
        <f>C103*0.25</f>
        <v>0</v>
      </c>
    </row>
    <row r="105" spans="1:5" ht="15.75" thickBot="1">
      <c r="A105" s="101" t="s">
        <v>159</v>
      </c>
      <c r="B105" s="102">
        <f>B103+B104</f>
        <v>0</v>
      </c>
      <c r="C105" s="103">
        <f>C103+C104</f>
        <v>0</v>
      </c>
    </row>
    <row r="107" spans="1:5">
      <c r="A107" t="s">
        <v>173</v>
      </c>
    </row>
    <row r="108" spans="1:5">
      <c r="B108" s="104"/>
    </row>
    <row r="109" spans="1:5">
      <c r="A109" s="231" t="s">
        <v>174</v>
      </c>
      <c r="B109" s="231"/>
      <c r="C109" s="231"/>
      <c r="D109" s="231"/>
    </row>
    <row r="110" spans="1:5" ht="15.75" thickBot="1">
      <c r="A110" s="117"/>
      <c r="B110" s="117"/>
      <c r="C110" s="117"/>
      <c r="D110" s="117"/>
    </row>
    <row r="111" spans="1:5" ht="24.75" thickBot="1">
      <c r="A111" s="118" t="s">
        <v>175</v>
      </c>
      <c r="B111" s="119" t="s">
        <v>182</v>
      </c>
      <c r="C111" s="134" t="s">
        <v>183</v>
      </c>
      <c r="D111" s="120" t="s">
        <v>185</v>
      </c>
      <c r="E111" s="120" t="s">
        <v>186</v>
      </c>
    </row>
    <row r="112" spans="1:5" ht="15.75" thickBot="1">
      <c r="A112" s="121">
        <v>1</v>
      </c>
      <c r="B112" s="122">
        <v>2</v>
      </c>
      <c r="C112" s="135">
        <v>3</v>
      </c>
      <c r="D112" s="123">
        <v>4</v>
      </c>
      <c r="E112" s="140">
        <v>5</v>
      </c>
    </row>
    <row r="113" spans="1:5" ht="15.75" thickBot="1">
      <c r="A113" s="124" t="s">
        <v>176</v>
      </c>
      <c r="B113" s="125">
        <v>2</v>
      </c>
      <c r="C113" s="125">
        <v>8</v>
      </c>
      <c r="D113" s="126">
        <v>3</v>
      </c>
      <c r="E113" s="140">
        <v>28</v>
      </c>
    </row>
    <row r="114" spans="1:5" ht="15.75" thickBot="1">
      <c r="A114" s="124" t="s">
        <v>177</v>
      </c>
      <c r="B114" s="127"/>
      <c r="C114" s="127"/>
      <c r="D114" s="128"/>
      <c r="E114" s="139"/>
    </row>
    <row r="115" spans="1:5" ht="15.75" thickBot="1">
      <c r="A115" s="129" t="s">
        <v>191</v>
      </c>
      <c r="B115" s="236">
        <f>B113*B114</f>
        <v>0</v>
      </c>
      <c r="C115" s="236">
        <f>C113*C114</f>
        <v>0</v>
      </c>
      <c r="D115" s="236">
        <f>D113*D114</f>
        <v>0</v>
      </c>
      <c r="E115" s="235">
        <f>E113*E114</f>
        <v>0</v>
      </c>
    </row>
    <row r="116" spans="1:5" ht="15.75" thickBot="1">
      <c r="A116" s="130" t="s">
        <v>190</v>
      </c>
      <c r="B116" s="238">
        <f>B115+C115+D115+E115</f>
        <v>0</v>
      </c>
      <c r="C116" s="117"/>
      <c r="D116" s="117"/>
    </row>
    <row r="117" spans="1:5" ht="15.75" thickBot="1">
      <c r="A117" s="131" t="s">
        <v>178</v>
      </c>
      <c r="B117" s="239">
        <f>B116*25%</f>
        <v>0</v>
      </c>
      <c r="C117" s="117"/>
      <c r="D117" s="117"/>
    </row>
    <row r="118" spans="1:5" ht="15.75" thickBot="1">
      <c r="A118" s="133" t="s">
        <v>179</v>
      </c>
      <c r="B118" s="237">
        <f>SUM(B116:B117)</f>
        <v>0</v>
      </c>
      <c r="D118" s="132"/>
    </row>
    <row r="119" spans="1:5" ht="15.75" thickBot="1"/>
    <row r="120" spans="1:5" ht="15.75" thickBot="1">
      <c r="A120" s="136" t="s">
        <v>184</v>
      </c>
      <c r="B120" s="137" t="s">
        <v>181</v>
      </c>
      <c r="C120" s="138"/>
    </row>
  </sheetData>
  <mergeCells count="34">
    <mergeCell ref="A109:D109"/>
    <mergeCell ref="A88:B88"/>
    <mergeCell ref="A82:B82"/>
    <mergeCell ref="A83:B83"/>
    <mergeCell ref="A84:B84"/>
    <mergeCell ref="A85:B85"/>
    <mergeCell ref="A86:B86"/>
    <mergeCell ref="A87:B87"/>
    <mergeCell ref="A81:B81"/>
    <mergeCell ref="C61:C66"/>
    <mergeCell ref="D61:D66"/>
    <mergeCell ref="E61:E66"/>
    <mergeCell ref="C68:C71"/>
    <mergeCell ref="D68:D71"/>
    <mergeCell ref="E68:E71"/>
    <mergeCell ref="A79:B79"/>
    <mergeCell ref="A80:B80"/>
    <mergeCell ref="C38:C47"/>
    <mergeCell ref="D38:D47"/>
    <mergeCell ref="E38:E47"/>
    <mergeCell ref="A47:B47"/>
    <mergeCell ref="C49:C59"/>
    <mergeCell ref="D49:D59"/>
    <mergeCell ref="E49:E59"/>
    <mergeCell ref="A59:B59"/>
    <mergeCell ref="C24:C36"/>
    <mergeCell ref="D24:D36"/>
    <mergeCell ref="E24:E36"/>
    <mergeCell ref="A36:B36"/>
    <mergeCell ref="C5:C22"/>
    <mergeCell ref="D5:D22"/>
    <mergeCell ref="E5:E22"/>
    <mergeCell ref="A21:B21"/>
    <mergeCell ref="A22:B22"/>
  </mergeCells>
  <pageMargins left="0.7" right="0.7" top="0.75" bottom="0.75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59B69-B00B-4224-AD8C-2787925512AC}">
  <dimension ref="A1:F97"/>
  <sheetViews>
    <sheetView tabSelected="1" topLeftCell="A25" workbookViewId="0">
      <selection activeCell="E44" sqref="E44"/>
    </sheetView>
  </sheetViews>
  <sheetFormatPr defaultRowHeight="15"/>
  <cols>
    <col min="1" max="1" width="46.140625" customWidth="1"/>
    <col min="2" max="2" width="25" customWidth="1"/>
    <col min="3" max="4" width="22.28515625" customWidth="1"/>
    <col min="5" max="5" width="25.85546875" customWidth="1"/>
    <col min="6" max="6" width="30.28515625" customWidth="1"/>
  </cols>
  <sheetData>
    <row r="1" spans="1:6">
      <c r="A1" s="60" t="s">
        <v>95</v>
      </c>
    </row>
    <row r="2" spans="1:6">
      <c r="A2" s="60"/>
    </row>
    <row r="3" spans="1:6" ht="9" customHeight="1">
      <c r="A3" s="61">
        <v>1</v>
      </c>
      <c r="B3" s="61">
        <v>2</v>
      </c>
      <c r="C3" s="61">
        <v>3</v>
      </c>
      <c r="D3" s="61">
        <v>4</v>
      </c>
      <c r="E3" s="61" t="s">
        <v>96</v>
      </c>
    </row>
    <row r="4" spans="1:6" ht="81" customHeight="1">
      <c r="A4" s="62" t="s">
        <v>97</v>
      </c>
      <c r="B4" s="63" t="s">
        <v>98</v>
      </c>
      <c r="C4" s="63" t="s">
        <v>53</v>
      </c>
      <c r="D4" s="64" t="s">
        <v>126</v>
      </c>
      <c r="E4" s="62" t="s">
        <v>100</v>
      </c>
    </row>
    <row r="5" spans="1:6">
      <c r="A5" s="65" t="s">
        <v>101</v>
      </c>
      <c r="B5" s="114" t="s">
        <v>102</v>
      </c>
      <c r="C5" s="221">
        <v>23</v>
      </c>
      <c r="D5" s="222">
        <v>0</v>
      </c>
      <c r="E5" s="222">
        <f>C5*D5</f>
        <v>0</v>
      </c>
    </row>
    <row r="6" spans="1:6">
      <c r="A6" s="67" t="s">
        <v>103</v>
      </c>
      <c r="B6" s="114" t="s">
        <v>102</v>
      </c>
      <c r="C6" s="221"/>
      <c r="D6" s="222"/>
      <c r="E6" s="222"/>
    </row>
    <row r="7" spans="1:6">
      <c r="A7" s="65" t="s">
        <v>104</v>
      </c>
      <c r="B7" s="114" t="s">
        <v>102</v>
      </c>
      <c r="C7" s="221"/>
      <c r="D7" s="222"/>
      <c r="E7" s="222"/>
    </row>
    <row r="8" spans="1:6">
      <c r="A8" s="65" t="s">
        <v>127</v>
      </c>
      <c r="B8" s="114">
        <v>100</v>
      </c>
      <c r="C8" s="221"/>
      <c r="D8" s="222"/>
      <c r="E8" s="222"/>
    </row>
    <row r="9" spans="1:6">
      <c r="A9" s="67" t="s">
        <v>106</v>
      </c>
      <c r="B9" s="114" t="s">
        <v>102</v>
      </c>
      <c r="C9" s="221"/>
      <c r="D9" s="222"/>
      <c r="E9" s="222"/>
    </row>
    <row r="10" spans="1:6">
      <c r="A10" s="65" t="s">
        <v>107</v>
      </c>
      <c r="B10" s="114" t="s">
        <v>128</v>
      </c>
      <c r="C10" s="221"/>
      <c r="D10" s="222"/>
      <c r="E10" s="222"/>
    </row>
    <row r="11" spans="1:6">
      <c r="A11" s="65" t="s">
        <v>129</v>
      </c>
      <c r="B11" s="114" t="s">
        <v>102</v>
      </c>
      <c r="C11" s="221"/>
      <c r="D11" s="222"/>
      <c r="E11" s="222"/>
      <c r="F11" s="72"/>
    </row>
    <row r="12" spans="1:6" ht="24">
      <c r="A12" s="70" t="s">
        <v>116</v>
      </c>
      <c r="B12" s="114" t="s">
        <v>117</v>
      </c>
      <c r="C12" s="221"/>
      <c r="D12" s="222"/>
      <c r="E12" s="222"/>
    </row>
    <row r="13" spans="1:6">
      <c r="A13" s="115" t="s">
        <v>118</v>
      </c>
      <c r="B13" s="114" t="s">
        <v>119</v>
      </c>
      <c r="C13" s="221"/>
      <c r="D13" s="222"/>
      <c r="E13" s="222"/>
    </row>
    <row r="14" spans="1:6">
      <c r="A14" s="223" t="s">
        <v>121</v>
      </c>
      <c r="B14" s="223"/>
      <c r="C14" s="221"/>
      <c r="D14" s="222"/>
      <c r="E14" s="222"/>
    </row>
    <row r="15" spans="1:6" ht="24">
      <c r="A15" s="62" t="s">
        <v>122</v>
      </c>
      <c r="B15" s="63" t="s">
        <v>98</v>
      </c>
      <c r="C15" s="63" t="s">
        <v>53</v>
      </c>
      <c r="D15" s="64" t="s">
        <v>131</v>
      </c>
      <c r="E15" s="62" t="s">
        <v>100</v>
      </c>
    </row>
    <row r="16" spans="1:6">
      <c r="A16" s="65" t="s">
        <v>101</v>
      </c>
      <c r="B16" s="114" t="s">
        <v>102</v>
      </c>
      <c r="C16" s="221">
        <v>3</v>
      </c>
      <c r="D16" s="222">
        <v>0</v>
      </c>
      <c r="E16" s="222">
        <f>C16*D16</f>
        <v>0</v>
      </c>
    </row>
    <row r="17" spans="1:5">
      <c r="A17" s="67" t="s">
        <v>103</v>
      </c>
      <c r="B17" s="114" t="s">
        <v>102</v>
      </c>
      <c r="C17" s="221"/>
      <c r="D17" s="222"/>
      <c r="E17" s="222"/>
    </row>
    <row r="18" spans="1:5">
      <c r="A18" s="65" t="s">
        <v>104</v>
      </c>
      <c r="B18" s="114" t="s">
        <v>102</v>
      </c>
      <c r="C18" s="221"/>
      <c r="D18" s="222"/>
      <c r="E18" s="222"/>
    </row>
    <row r="19" spans="1:5">
      <c r="A19" s="65" t="s">
        <v>105</v>
      </c>
      <c r="B19" s="114">
        <v>200</v>
      </c>
      <c r="C19" s="221"/>
      <c r="D19" s="222"/>
      <c r="E19" s="222"/>
    </row>
    <row r="20" spans="1:5">
      <c r="A20" s="67" t="s">
        <v>106</v>
      </c>
      <c r="B20" s="114" t="s">
        <v>102</v>
      </c>
      <c r="C20" s="221"/>
      <c r="D20" s="222"/>
      <c r="E20" s="222"/>
    </row>
    <row r="21" spans="1:5">
      <c r="A21" s="65" t="s">
        <v>107</v>
      </c>
      <c r="B21" s="114" t="s">
        <v>128</v>
      </c>
      <c r="C21" s="221"/>
      <c r="D21" s="222"/>
      <c r="E21" s="222"/>
    </row>
    <row r="22" spans="1:5">
      <c r="A22" s="65" t="s">
        <v>129</v>
      </c>
      <c r="B22" s="114" t="s">
        <v>102</v>
      </c>
      <c r="C22" s="221"/>
      <c r="D22" s="222"/>
      <c r="E22" s="222"/>
    </row>
    <row r="23" spans="1:5" ht="81" customHeight="1">
      <c r="A23" s="65" t="s">
        <v>132</v>
      </c>
      <c r="B23" s="114">
        <v>600</v>
      </c>
      <c r="C23" s="221"/>
      <c r="D23" s="222"/>
      <c r="E23" s="222"/>
    </row>
    <row r="24" spans="1:5" ht="24">
      <c r="A24" s="70" t="s">
        <v>116</v>
      </c>
      <c r="B24" s="114" t="s">
        <v>117</v>
      </c>
      <c r="C24" s="221"/>
      <c r="D24" s="222"/>
      <c r="E24" s="222"/>
    </row>
    <row r="25" spans="1:5">
      <c r="A25" s="115" t="s">
        <v>118</v>
      </c>
      <c r="B25" s="114" t="s">
        <v>119</v>
      </c>
      <c r="C25" s="221"/>
      <c r="D25" s="222"/>
      <c r="E25" s="222"/>
    </row>
    <row r="26" spans="1:5">
      <c r="A26" s="223" t="s">
        <v>121</v>
      </c>
      <c r="B26" s="223"/>
      <c r="C26" s="221"/>
      <c r="D26" s="222"/>
      <c r="E26" s="222"/>
    </row>
    <row r="27" spans="1:5" ht="24">
      <c r="A27" s="62" t="s">
        <v>125</v>
      </c>
      <c r="B27" s="63" t="s">
        <v>98</v>
      </c>
      <c r="C27" s="63" t="s">
        <v>53</v>
      </c>
      <c r="D27" s="64" t="s">
        <v>139</v>
      </c>
      <c r="E27" s="62" t="s">
        <v>100</v>
      </c>
    </row>
    <row r="28" spans="1:5">
      <c r="A28" s="65" t="s">
        <v>101</v>
      </c>
      <c r="B28" s="114" t="s">
        <v>102</v>
      </c>
      <c r="C28" s="228">
        <v>9</v>
      </c>
      <c r="D28" s="222">
        <v>0</v>
      </c>
      <c r="E28" s="222">
        <f>C28*D28</f>
        <v>0</v>
      </c>
    </row>
    <row r="29" spans="1:5">
      <c r="A29" s="67" t="s">
        <v>103</v>
      </c>
      <c r="B29" s="114" t="s">
        <v>102</v>
      </c>
      <c r="C29" s="228"/>
      <c r="D29" s="222"/>
      <c r="E29" s="222"/>
    </row>
    <row r="30" spans="1:5">
      <c r="A30" s="65" t="s">
        <v>109</v>
      </c>
      <c r="B30" s="114" t="s">
        <v>102</v>
      </c>
      <c r="C30" s="228"/>
      <c r="D30" s="222"/>
      <c r="E30" s="222"/>
    </row>
    <row r="31" spans="1:5">
      <c r="A31" s="65" t="s">
        <v>110</v>
      </c>
      <c r="B31" s="114" t="s">
        <v>102</v>
      </c>
      <c r="C31" s="228"/>
      <c r="D31" s="222"/>
      <c r="E31" s="222"/>
    </row>
    <row r="32" spans="1:5" ht="24">
      <c r="A32" s="62" t="s">
        <v>130</v>
      </c>
      <c r="B32" s="63" t="s">
        <v>98</v>
      </c>
      <c r="C32" s="63" t="s">
        <v>53</v>
      </c>
      <c r="D32" s="64" t="s">
        <v>141</v>
      </c>
      <c r="E32" s="62" t="s">
        <v>100</v>
      </c>
    </row>
    <row r="33" spans="1:5">
      <c r="A33" s="65" t="s">
        <v>101</v>
      </c>
      <c r="B33" s="114" t="s">
        <v>102</v>
      </c>
      <c r="C33" s="221">
        <v>3</v>
      </c>
      <c r="D33" s="222">
        <v>0</v>
      </c>
      <c r="E33" s="222">
        <f>C33*D33</f>
        <v>0</v>
      </c>
    </row>
    <row r="34" spans="1:5">
      <c r="A34" s="67" t="s">
        <v>103</v>
      </c>
      <c r="B34" s="114" t="s">
        <v>102</v>
      </c>
      <c r="C34" s="221"/>
      <c r="D34" s="222"/>
      <c r="E34" s="222"/>
    </row>
    <row r="35" spans="1:5">
      <c r="A35" s="65" t="s">
        <v>142</v>
      </c>
      <c r="B35" s="114">
        <v>200</v>
      </c>
      <c r="C35" s="221"/>
      <c r="D35" s="222"/>
      <c r="E35" s="222"/>
    </row>
    <row r="36" spans="1:5">
      <c r="A36" s="67" t="s">
        <v>106</v>
      </c>
      <c r="B36" s="114" t="s">
        <v>102</v>
      </c>
      <c r="C36" s="221"/>
      <c r="D36" s="222"/>
      <c r="E36" s="222"/>
    </row>
    <row r="37" spans="1:5" ht="81" customHeight="1">
      <c r="A37" s="65" t="s">
        <v>107</v>
      </c>
      <c r="B37" s="114" t="s">
        <v>143</v>
      </c>
      <c r="C37" s="221"/>
      <c r="D37" s="222"/>
      <c r="E37" s="222"/>
    </row>
    <row r="38" spans="1:5">
      <c r="A38" s="65" t="s">
        <v>109</v>
      </c>
      <c r="B38" s="114" t="s">
        <v>102</v>
      </c>
      <c r="C38" s="221"/>
      <c r="D38" s="222"/>
      <c r="E38" s="222"/>
    </row>
    <row r="39" spans="1:5">
      <c r="A39" s="65" t="s">
        <v>110</v>
      </c>
      <c r="B39" s="114" t="s">
        <v>102</v>
      </c>
      <c r="C39" s="221"/>
      <c r="D39" s="222"/>
      <c r="E39" s="222"/>
    </row>
    <row r="40" spans="1:5" ht="24">
      <c r="A40" s="70" t="s">
        <v>116</v>
      </c>
      <c r="B40" s="114" t="s">
        <v>117</v>
      </c>
      <c r="C40" s="221"/>
      <c r="D40" s="222"/>
      <c r="E40" s="222"/>
    </row>
    <row r="41" spans="1:5" ht="24">
      <c r="A41" s="77" t="s">
        <v>166</v>
      </c>
      <c r="B41" s="78"/>
      <c r="C41" s="63" t="s">
        <v>53</v>
      </c>
      <c r="D41" s="64" t="s">
        <v>149</v>
      </c>
      <c r="E41" s="62" t="s">
        <v>100</v>
      </c>
    </row>
    <row r="42" spans="1:5">
      <c r="A42" s="112" t="s">
        <v>150</v>
      </c>
      <c r="B42" s="113"/>
      <c r="C42" s="81">
        <v>38</v>
      </c>
      <c r="D42" s="82">
        <v>0</v>
      </c>
      <c r="E42" s="82">
        <v>0</v>
      </c>
    </row>
    <row r="43" spans="1:5" ht="24">
      <c r="A43" s="77" t="s">
        <v>187</v>
      </c>
      <c r="B43" s="78"/>
      <c r="C43" s="64" t="s">
        <v>151</v>
      </c>
      <c r="D43" s="64" t="s">
        <v>152</v>
      </c>
      <c r="E43" s="64" t="s">
        <v>153</v>
      </c>
    </row>
    <row r="44" spans="1:5">
      <c r="A44" s="226"/>
      <c r="B44" s="227"/>
      <c r="C44" s="83">
        <v>26</v>
      </c>
      <c r="D44" s="84"/>
      <c r="E44" s="84">
        <f>B74</f>
        <v>0</v>
      </c>
    </row>
    <row r="45" spans="1:5">
      <c r="A45" s="226"/>
      <c r="B45" s="227"/>
      <c r="C45" s="83"/>
      <c r="D45" s="84"/>
      <c r="E45" s="84"/>
    </row>
    <row r="46" spans="1:5">
      <c r="A46" s="226"/>
      <c r="B46" s="227"/>
      <c r="C46" s="83"/>
      <c r="D46" s="84"/>
      <c r="E46" s="84"/>
    </row>
    <row r="47" spans="1:5">
      <c r="A47" s="226"/>
      <c r="B47" s="227"/>
      <c r="C47" s="83"/>
      <c r="D47" s="84"/>
      <c r="E47" s="84"/>
    </row>
    <row r="48" spans="1:5" ht="81" customHeight="1">
      <c r="A48" s="226"/>
      <c r="B48" s="227"/>
      <c r="C48" s="83"/>
      <c r="D48" s="84"/>
      <c r="E48" s="84"/>
    </row>
    <row r="49" spans="1:5">
      <c r="A49" s="226"/>
      <c r="B49" s="227"/>
      <c r="C49" s="83"/>
      <c r="D49" s="84"/>
      <c r="E49" s="84"/>
    </row>
    <row r="50" spans="1:5">
      <c r="A50" s="226"/>
      <c r="B50" s="227"/>
      <c r="C50" s="83"/>
      <c r="D50" s="84"/>
      <c r="E50" s="84"/>
    </row>
    <row r="51" spans="1:5">
      <c r="A51" s="226"/>
      <c r="B51" s="227"/>
      <c r="C51" s="83"/>
      <c r="D51" s="84"/>
      <c r="E51" s="84"/>
    </row>
    <row r="52" spans="1:5">
      <c r="A52" s="226"/>
      <c r="B52" s="227"/>
      <c r="C52" s="83"/>
      <c r="D52" s="84"/>
      <c r="E52" s="84"/>
    </row>
    <row r="53" spans="1:5">
      <c r="A53" s="232"/>
      <c r="B53" s="232"/>
      <c r="C53" s="85"/>
      <c r="D53" s="86"/>
      <c r="E53" s="84"/>
    </row>
    <row r="56" spans="1:5" ht="15.75" thickBot="1"/>
    <row r="57" spans="1:5">
      <c r="A57" s="87" t="s">
        <v>154</v>
      </c>
      <c r="B57" s="88" t="s">
        <v>155</v>
      </c>
      <c r="C57" s="89" t="s">
        <v>156</v>
      </c>
    </row>
    <row r="58" spans="1:5">
      <c r="A58" s="90" t="s">
        <v>97</v>
      </c>
      <c r="B58" s="91">
        <f>E5</f>
        <v>0</v>
      </c>
      <c r="C58" s="92">
        <f>B58*24</f>
        <v>0</v>
      </c>
      <c r="E58" s="93"/>
    </row>
    <row r="59" spans="1:5">
      <c r="A59" s="90" t="s">
        <v>122</v>
      </c>
      <c r="B59" s="91">
        <f>E16</f>
        <v>0</v>
      </c>
      <c r="C59" s="92">
        <f>B59*24</f>
        <v>0</v>
      </c>
      <c r="E59" s="93"/>
    </row>
    <row r="60" spans="1:5" ht="81" customHeight="1">
      <c r="A60" s="90" t="s">
        <v>125</v>
      </c>
      <c r="B60" s="91">
        <f>E28</f>
        <v>0</v>
      </c>
      <c r="C60" s="92">
        <f t="shared" ref="C60:C62" si="0">B60*24</f>
        <v>0</v>
      </c>
      <c r="E60" s="93"/>
    </row>
    <row r="61" spans="1:5">
      <c r="A61" s="90" t="s">
        <v>130</v>
      </c>
      <c r="B61" s="91">
        <f>E33</f>
        <v>0</v>
      </c>
      <c r="C61" s="92">
        <f t="shared" si="0"/>
        <v>0</v>
      </c>
      <c r="E61" s="93"/>
    </row>
    <row r="62" spans="1:5">
      <c r="A62" s="90" t="s">
        <v>166</v>
      </c>
      <c r="B62" s="91">
        <f>E42</f>
        <v>0</v>
      </c>
      <c r="C62" s="92">
        <f t="shared" si="0"/>
        <v>0</v>
      </c>
    </row>
    <row r="63" spans="1:5" ht="15.75" thickBot="1">
      <c r="A63" s="94" t="s">
        <v>167</v>
      </c>
      <c r="B63" s="95"/>
      <c r="C63" s="96">
        <f>SUM(E44:E53)</f>
        <v>0</v>
      </c>
    </row>
    <row r="64" spans="1:5">
      <c r="A64" s="97" t="s">
        <v>157</v>
      </c>
      <c r="B64" s="98">
        <f>SUM(B58:B62)</f>
        <v>0</v>
      </c>
      <c r="C64" s="99">
        <f>SUM(C58:C63)</f>
        <v>0</v>
      </c>
    </row>
    <row r="65" spans="1:4">
      <c r="A65" s="100" t="s">
        <v>158</v>
      </c>
      <c r="B65" s="91">
        <f>B64*0.25</f>
        <v>0</v>
      </c>
      <c r="C65" s="92">
        <f>C64*0.25</f>
        <v>0</v>
      </c>
    </row>
    <row r="66" spans="1:4" ht="81" customHeight="1" thickBot="1">
      <c r="A66" s="101" t="s">
        <v>159</v>
      </c>
      <c r="B66" s="102">
        <f>B64+B65</f>
        <v>0</v>
      </c>
      <c r="C66" s="103">
        <f>C64+C65</f>
        <v>0</v>
      </c>
    </row>
    <row r="68" spans="1:4" ht="15.75" thickBot="1"/>
    <row r="69" spans="1:4" ht="24.75" thickBot="1">
      <c r="A69" s="118" t="s">
        <v>175</v>
      </c>
      <c r="B69" s="119" t="s">
        <v>182</v>
      </c>
      <c r="C69" s="120" t="s">
        <v>185</v>
      </c>
      <c r="D69" s="120" t="s">
        <v>186</v>
      </c>
    </row>
    <row r="70" spans="1:4" ht="15.75" thickBot="1">
      <c r="A70" s="121">
        <v>1</v>
      </c>
      <c r="B70" s="122">
        <v>2</v>
      </c>
      <c r="C70" s="123">
        <v>3</v>
      </c>
      <c r="D70" s="123">
        <v>4</v>
      </c>
    </row>
    <row r="71" spans="1:4" ht="15.75" thickBot="1">
      <c r="A71" s="124" t="s">
        <v>176</v>
      </c>
      <c r="B71" s="125">
        <v>1</v>
      </c>
      <c r="C71" s="126">
        <v>3</v>
      </c>
      <c r="D71" s="126">
        <v>22</v>
      </c>
    </row>
    <row r="72" spans="1:4" ht="15.75" thickBot="1">
      <c r="A72" s="124" t="s">
        <v>177</v>
      </c>
      <c r="B72" s="236">
        <v>0</v>
      </c>
      <c r="C72" s="240">
        <v>0</v>
      </c>
      <c r="D72" s="240">
        <v>0</v>
      </c>
    </row>
    <row r="73" spans="1:4" ht="15.75" thickBot="1">
      <c r="A73" s="129" t="s">
        <v>191</v>
      </c>
      <c r="B73" s="236">
        <f>B71*B72</f>
        <v>0</v>
      </c>
      <c r="C73" s="236">
        <f>C71*C72</f>
        <v>0</v>
      </c>
      <c r="D73" s="236">
        <f>D71*D72</f>
        <v>0</v>
      </c>
    </row>
    <row r="74" spans="1:4" ht="15.75" thickBot="1">
      <c r="A74" s="130" t="s">
        <v>180</v>
      </c>
      <c r="B74" s="238">
        <f>B73+C73+D73</f>
        <v>0</v>
      </c>
      <c r="C74" s="117"/>
    </row>
    <row r="75" spans="1:4" ht="18" customHeight="1" thickBot="1">
      <c r="A75" s="131" t="s">
        <v>178</v>
      </c>
      <c r="B75" s="239">
        <f>B74*25%</f>
        <v>0</v>
      </c>
      <c r="C75" s="117"/>
    </row>
    <row r="76" spans="1:4" ht="15.75" thickBot="1">
      <c r="A76" s="133" t="s">
        <v>179</v>
      </c>
      <c r="B76" s="241">
        <f>SUM(B74:B75)</f>
        <v>0</v>
      </c>
      <c r="C76" s="132"/>
    </row>
    <row r="77" spans="1:4" ht="81" customHeight="1"/>
    <row r="79" spans="1:4" ht="81" customHeight="1"/>
    <row r="83" ht="68.25" customHeight="1"/>
    <row r="97" ht="30.75" customHeight="1"/>
  </sheetData>
  <mergeCells count="24">
    <mergeCell ref="A45:B45"/>
    <mergeCell ref="A53:B53"/>
    <mergeCell ref="A47:B47"/>
    <mergeCell ref="A48:B48"/>
    <mergeCell ref="A49:B49"/>
    <mergeCell ref="A50:B50"/>
    <mergeCell ref="A51:B51"/>
    <mergeCell ref="A52:B52"/>
    <mergeCell ref="A46:B46"/>
    <mergeCell ref="C33:C40"/>
    <mergeCell ref="D33:D40"/>
    <mergeCell ref="E33:E40"/>
    <mergeCell ref="A44:B44"/>
    <mergeCell ref="A14:B14"/>
    <mergeCell ref="C16:C26"/>
    <mergeCell ref="D16:D26"/>
    <mergeCell ref="E16:E26"/>
    <mergeCell ref="A26:B26"/>
    <mergeCell ref="C28:C31"/>
    <mergeCell ref="D28:D31"/>
    <mergeCell ref="E28:E31"/>
    <mergeCell ref="C5:C14"/>
    <mergeCell ref="D5:D14"/>
    <mergeCell ref="E5:E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A7CA8-E4DE-48E7-80B7-9600DF2C3728}">
  <dimension ref="A2:H7"/>
  <sheetViews>
    <sheetView workbookViewId="0">
      <selection activeCell="G6" sqref="G6:H6"/>
    </sheetView>
  </sheetViews>
  <sheetFormatPr defaultRowHeight="15"/>
  <cols>
    <col min="1" max="1" width="42.28515625" bestFit="1" customWidth="1"/>
    <col min="4" max="4" width="9.85546875" customWidth="1"/>
  </cols>
  <sheetData>
    <row r="2" spans="1:8" s="2" customFormat="1" ht="12.75">
      <c r="A2" s="1" t="s">
        <v>162</v>
      </c>
    </row>
    <row r="3" spans="1:8" s="2" customFormat="1" ht="12.75"/>
    <row r="4" spans="1:8" s="2" customFormat="1" ht="24" customHeight="1">
      <c r="A4" s="146" t="s">
        <v>47</v>
      </c>
      <c r="B4" s="147"/>
      <c r="C4" s="213" t="s">
        <v>93</v>
      </c>
      <c r="D4" s="213"/>
      <c r="E4" s="214" t="s">
        <v>163</v>
      </c>
      <c r="F4" s="215"/>
      <c r="G4" s="214" t="s">
        <v>94</v>
      </c>
      <c r="H4" s="215"/>
    </row>
    <row r="5" spans="1:8" s="2" customFormat="1" ht="12.75">
      <c r="A5" s="209" t="s">
        <v>160</v>
      </c>
      <c r="B5" s="209"/>
      <c r="C5" s="157">
        <f>'UKUPNO fiksna'!C8:D8</f>
        <v>0</v>
      </c>
      <c r="D5" s="158"/>
      <c r="E5" s="214">
        <f>C5*0.25</f>
        <v>0</v>
      </c>
      <c r="F5" s="215"/>
      <c r="G5" s="214">
        <f>C5*1.25</f>
        <v>0</v>
      </c>
      <c r="H5" s="215"/>
    </row>
    <row r="6" spans="1:8" s="2" customFormat="1" ht="12.75">
      <c r="A6" s="151" t="s">
        <v>161</v>
      </c>
      <c r="B6" s="151"/>
      <c r="C6" s="157">
        <f>'KOMUNALAC mobilna'!C103+'VODNE mobilna'!C64</f>
        <v>0</v>
      </c>
      <c r="D6" s="158"/>
      <c r="E6" s="214">
        <f t="shared" ref="E6:E7" si="0">C6*0.25</f>
        <v>0</v>
      </c>
      <c r="F6" s="215"/>
      <c r="G6" s="214">
        <f>C6*1.25</f>
        <v>0</v>
      </c>
      <c r="H6" s="215"/>
    </row>
    <row r="7" spans="1:8" s="2" customFormat="1" ht="12.75">
      <c r="A7" s="210" t="s">
        <v>74</v>
      </c>
      <c r="B7" s="210"/>
      <c r="C7" s="211">
        <f>SUM(C5:D6)</f>
        <v>0</v>
      </c>
      <c r="D7" s="212"/>
      <c r="E7" s="233">
        <f t="shared" si="0"/>
        <v>0</v>
      </c>
      <c r="F7" s="234"/>
      <c r="G7" s="211">
        <f>SUM(G5:H6)</f>
        <v>0</v>
      </c>
      <c r="H7" s="212"/>
    </row>
  </sheetData>
  <mergeCells count="16">
    <mergeCell ref="A7:B7"/>
    <mergeCell ref="C7:D7"/>
    <mergeCell ref="G7:H7"/>
    <mergeCell ref="E4:F4"/>
    <mergeCell ref="E5:F5"/>
    <mergeCell ref="E6:F6"/>
    <mergeCell ref="E7:F7"/>
    <mergeCell ref="A6:B6"/>
    <mergeCell ref="C6:D6"/>
    <mergeCell ref="G6:H6"/>
    <mergeCell ref="A4:B4"/>
    <mergeCell ref="C4:D4"/>
    <mergeCell ref="G4:H4"/>
    <mergeCell ref="A5:B5"/>
    <mergeCell ref="C5:D5"/>
    <mergeCell ref="G5:H5"/>
  </mergeCell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troškovnik</vt:lpstr>
      <vt:lpstr>KOMUNALAC fiksna</vt:lpstr>
      <vt:lpstr>VODNE fiksna</vt:lpstr>
      <vt:lpstr>UKUPNO fiksna</vt:lpstr>
      <vt:lpstr>KOMUNALAC mobilna</vt:lpstr>
      <vt:lpstr>VODNE mobilna</vt:lpstr>
      <vt:lpstr>UKUPNO SVE</vt:lpstr>
    </vt:vector>
  </TitlesOfParts>
  <Company>T-Hrvatski Telekom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-dmin78</dc:creator>
  <cp:lastModifiedBy>Nabava-VBrlecic</cp:lastModifiedBy>
  <cp:lastPrinted>2020-02-05T10:00:45Z</cp:lastPrinted>
  <dcterms:created xsi:type="dcterms:W3CDTF">2015-07-30T11:31:13Z</dcterms:created>
  <dcterms:modified xsi:type="dcterms:W3CDTF">2020-03-12T12:15:19Z</dcterms:modified>
</cp:coreProperties>
</file>